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9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/Users/sejohnson/Desktop/"/>
    </mc:Choice>
  </mc:AlternateContent>
  <xr:revisionPtr revIDLastSave="0" documentId="13_ncr:1_{7050AF02-4CFE-604C-B790-21D2067AFECC}" xr6:coauthVersionLast="31" xr6:coauthVersionMax="31" xr10:uidLastSave="{00000000-0000-0000-0000-000000000000}"/>
  <bookViews>
    <workbookView xWindow="3140" yWindow="2540" windowWidth="27640" windowHeight="16940" activeTab="1" xr2:uid="{00000000-000D-0000-FFFF-FFFF00000000}"/>
  </bookViews>
  <sheets>
    <sheet name="raw_data" sheetId="1" r:id="rId1"/>
    <sheet name="Sheet1" sheetId="2" r:id="rId2"/>
  </sheets>
  <definedNames>
    <definedName name="_xlnm._FilterDatabase" localSheetId="0" hidden="1">raw_data!$A$1:$I$65</definedName>
  </definedNames>
  <calcPr calcId="179017"/>
  <pivotCaches>
    <pivotCache cacheId="2" r:id="rId3"/>
  </pivotCaches>
</workbook>
</file>

<file path=xl/calcChain.xml><?xml version="1.0" encoding="utf-8"?>
<calcChain xmlns="http://schemas.openxmlformats.org/spreadsheetml/2006/main">
  <c r="G70" i="1" l="1"/>
  <c r="F70" i="1"/>
  <c r="E70" i="1"/>
  <c r="Z70" i="1" l="1"/>
  <c r="Q2" i="1"/>
  <c r="Q6" i="1"/>
  <c r="Q10" i="1"/>
  <c r="Q14" i="1"/>
  <c r="Q18" i="1"/>
  <c r="Q22" i="1"/>
  <c r="Q26" i="1"/>
  <c r="Q30" i="1"/>
  <c r="Q34" i="1"/>
  <c r="Q38" i="1"/>
  <c r="Q42" i="1"/>
  <c r="Q46" i="1"/>
  <c r="Q50" i="1"/>
  <c r="Q54" i="1"/>
  <c r="Q58" i="1"/>
  <c r="Q62" i="1"/>
  <c r="Q3" i="1"/>
  <c r="Q7" i="1"/>
  <c r="Q11" i="1"/>
  <c r="Q15" i="1"/>
  <c r="Q19" i="1"/>
  <c r="Q23" i="1"/>
  <c r="Q27" i="1"/>
  <c r="Q31" i="1"/>
  <c r="Q35" i="1"/>
  <c r="Q39" i="1"/>
  <c r="Q43" i="1"/>
  <c r="Q47" i="1"/>
  <c r="Q51" i="1"/>
  <c r="Q55" i="1"/>
  <c r="Q59" i="1"/>
  <c r="Q63" i="1"/>
  <c r="Q4" i="1"/>
  <c r="Q8" i="1"/>
  <c r="Q12" i="1"/>
  <c r="Q16" i="1"/>
  <c r="Q20" i="1"/>
  <c r="Q24" i="1"/>
  <c r="Q28" i="1"/>
  <c r="Q32" i="1"/>
  <c r="Q36" i="1"/>
  <c r="Q40" i="1"/>
  <c r="Q44" i="1"/>
  <c r="Q48" i="1"/>
  <c r="Q52" i="1"/>
  <c r="Q56" i="1"/>
  <c r="Q60" i="1"/>
  <c r="Q64" i="1"/>
  <c r="Q5" i="1"/>
  <c r="Q9" i="1"/>
  <c r="Q13" i="1"/>
  <c r="Q17" i="1"/>
  <c r="Q21" i="1"/>
  <c r="Q25" i="1"/>
  <c r="Q29" i="1"/>
  <c r="Q33" i="1"/>
  <c r="Q37" i="1"/>
  <c r="Q41" i="1"/>
  <c r="Q45" i="1"/>
  <c r="Q49" i="1"/>
  <c r="Q53" i="1"/>
  <c r="Q57" i="1"/>
  <c r="Q61" i="1"/>
  <c r="Q65" i="1"/>
  <c r="P2" i="1"/>
  <c r="P6" i="1"/>
  <c r="P10" i="1"/>
  <c r="P14" i="1"/>
  <c r="P18" i="1"/>
  <c r="P22" i="1"/>
  <c r="P26" i="1"/>
  <c r="P30" i="1"/>
  <c r="P34" i="1"/>
  <c r="P38" i="1"/>
  <c r="P42" i="1"/>
  <c r="P46" i="1"/>
  <c r="P50" i="1"/>
  <c r="P54" i="1"/>
  <c r="P58" i="1"/>
  <c r="P62" i="1"/>
  <c r="P3" i="1"/>
  <c r="P7" i="1"/>
  <c r="P11" i="1"/>
  <c r="P15" i="1"/>
  <c r="P19" i="1"/>
  <c r="P23" i="1"/>
  <c r="P27" i="1"/>
  <c r="P31" i="1"/>
  <c r="P35" i="1"/>
  <c r="P39" i="1"/>
  <c r="P43" i="1"/>
  <c r="P47" i="1"/>
  <c r="P51" i="1"/>
  <c r="P55" i="1"/>
  <c r="P59" i="1"/>
  <c r="P63" i="1"/>
  <c r="P4" i="1"/>
  <c r="P8" i="1"/>
  <c r="P12" i="1"/>
  <c r="P16" i="1"/>
  <c r="P20" i="1"/>
  <c r="P24" i="1"/>
  <c r="P28" i="1"/>
  <c r="P32" i="1"/>
  <c r="P36" i="1"/>
  <c r="P40" i="1"/>
  <c r="P44" i="1"/>
  <c r="P48" i="1"/>
  <c r="P52" i="1"/>
  <c r="P56" i="1"/>
  <c r="P60" i="1"/>
  <c r="P64" i="1"/>
  <c r="P5" i="1"/>
  <c r="P9" i="1"/>
  <c r="P13" i="1"/>
  <c r="P17" i="1"/>
  <c r="P21" i="1"/>
  <c r="P25" i="1"/>
  <c r="P29" i="1"/>
  <c r="P33" i="1"/>
  <c r="P37" i="1"/>
  <c r="P41" i="1"/>
  <c r="P45" i="1"/>
  <c r="P49" i="1"/>
  <c r="P53" i="1"/>
  <c r="P57" i="1"/>
  <c r="P61" i="1"/>
  <c r="P65" i="1"/>
  <c r="O2" i="1"/>
  <c r="O6" i="1"/>
  <c r="O10" i="1"/>
  <c r="O14" i="1"/>
  <c r="O18" i="1"/>
  <c r="O22" i="1"/>
  <c r="O26" i="1"/>
  <c r="O30" i="1"/>
  <c r="O34" i="1"/>
  <c r="O38" i="1"/>
  <c r="O42" i="1"/>
  <c r="O46" i="1"/>
  <c r="O50" i="1"/>
  <c r="O54" i="1"/>
  <c r="O58" i="1"/>
  <c r="O62" i="1"/>
  <c r="O3" i="1"/>
  <c r="O7" i="1"/>
  <c r="O11" i="1"/>
  <c r="O15" i="1"/>
  <c r="O19" i="1"/>
  <c r="O23" i="1"/>
  <c r="O27" i="1"/>
  <c r="O31" i="1"/>
  <c r="O35" i="1"/>
  <c r="O39" i="1"/>
  <c r="O43" i="1"/>
  <c r="O47" i="1"/>
  <c r="O51" i="1"/>
  <c r="O55" i="1"/>
  <c r="O59" i="1"/>
  <c r="O63" i="1"/>
  <c r="O4" i="1"/>
  <c r="O8" i="1"/>
  <c r="O12" i="1"/>
  <c r="O16" i="1"/>
  <c r="O20" i="1"/>
  <c r="O24" i="1"/>
  <c r="O28" i="1"/>
  <c r="O32" i="1"/>
  <c r="O36" i="1"/>
  <c r="O40" i="1"/>
  <c r="O44" i="1"/>
  <c r="O48" i="1"/>
  <c r="O52" i="1"/>
  <c r="O56" i="1"/>
  <c r="O60" i="1"/>
  <c r="O64" i="1"/>
  <c r="O5" i="1"/>
  <c r="O9" i="1"/>
  <c r="O13" i="1"/>
  <c r="O17" i="1"/>
  <c r="O21" i="1"/>
  <c r="O25" i="1"/>
  <c r="O29" i="1"/>
  <c r="O33" i="1"/>
  <c r="O37" i="1"/>
  <c r="O41" i="1"/>
  <c r="O45" i="1"/>
  <c r="O49" i="1"/>
  <c r="O53" i="1"/>
  <c r="O57" i="1"/>
  <c r="O61" i="1"/>
  <c r="O65" i="1"/>
  <c r="N2" i="1"/>
  <c r="N6" i="1"/>
  <c r="N10" i="1"/>
  <c r="N14" i="1"/>
  <c r="N18" i="1"/>
  <c r="N22" i="1"/>
  <c r="N26" i="1"/>
  <c r="N30" i="1"/>
  <c r="N34" i="1"/>
  <c r="N38" i="1"/>
  <c r="N42" i="1"/>
  <c r="N46" i="1"/>
  <c r="N50" i="1"/>
  <c r="N54" i="1"/>
  <c r="N58" i="1"/>
  <c r="N62" i="1"/>
  <c r="N3" i="1"/>
  <c r="N7" i="1"/>
  <c r="N11" i="1"/>
  <c r="N15" i="1"/>
  <c r="N19" i="1"/>
  <c r="N23" i="1"/>
  <c r="N27" i="1"/>
  <c r="N31" i="1"/>
  <c r="N35" i="1"/>
  <c r="N39" i="1"/>
  <c r="N43" i="1"/>
  <c r="N47" i="1"/>
  <c r="N51" i="1"/>
  <c r="N55" i="1"/>
  <c r="N59" i="1"/>
  <c r="N63" i="1"/>
  <c r="N4" i="1"/>
  <c r="N8" i="1"/>
  <c r="N12" i="1"/>
  <c r="N16" i="1"/>
  <c r="N20" i="1"/>
  <c r="N24" i="1"/>
  <c r="N28" i="1"/>
  <c r="N32" i="1"/>
  <c r="N36" i="1"/>
  <c r="N40" i="1"/>
  <c r="N44" i="1"/>
  <c r="N48" i="1"/>
  <c r="N52" i="1"/>
  <c r="N56" i="1"/>
  <c r="N60" i="1"/>
  <c r="N64" i="1"/>
  <c r="N5" i="1"/>
  <c r="N9" i="1"/>
  <c r="N13" i="1"/>
  <c r="N17" i="1"/>
  <c r="N21" i="1"/>
  <c r="N25" i="1"/>
  <c r="N29" i="1"/>
  <c r="N33" i="1"/>
  <c r="N37" i="1"/>
  <c r="N41" i="1"/>
  <c r="N45" i="1"/>
  <c r="N49" i="1"/>
  <c r="N53" i="1"/>
  <c r="N57" i="1"/>
  <c r="N61" i="1"/>
  <c r="N65" i="1"/>
  <c r="M2" i="1"/>
  <c r="M6" i="1"/>
  <c r="M10" i="1"/>
  <c r="M14" i="1"/>
  <c r="M18" i="1"/>
  <c r="M22" i="1"/>
  <c r="M26" i="1"/>
  <c r="M30" i="1"/>
  <c r="M34" i="1"/>
  <c r="M38" i="1"/>
  <c r="M42" i="1"/>
  <c r="M46" i="1"/>
  <c r="M50" i="1"/>
  <c r="M54" i="1"/>
  <c r="M58" i="1"/>
  <c r="M62" i="1"/>
  <c r="M3" i="1"/>
  <c r="M7" i="1"/>
  <c r="M11" i="1"/>
  <c r="M15" i="1"/>
  <c r="M19" i="1"/>
  <c r="M23" i="1"/>
  <c r="M27" i="1"/>
  <c r="M31" i="1"/>
  <c r="M35" i="1"/>
  <c r="M39" i="1"/>
  <c r="M43" i="1"/>
  <c r="M47" i="1"/>
  <c r="M51" i="1"/>
  <c r="M55" i="1"/>
  <c r="M59" i="1"/>
  <c r="M63" i="1"/>
  <c r="M4" i="1"/>
  <c r="M8" i="1"/>
  <c r="M12" i="1"/>
  <c r="M16" i="1"/>
  <c r="M20" i="1"/>
  <c r="M24" i="1"/>
  <c r="M28" i="1"/>
  <c r="M32" i="1"/>
  <c r="M36" i="1"/>
  <c r="M40" i="1"/>
  <c r="M44" i="1"/>
  <c r="M48" i="1"/>
  <c r="M52" i="1"/>
  <c r="M56" i="1"/>
  <c r="M60" i="1"/>
  <c r="M64" i="1"/>
  <c r="M5" i="1"/>
  <c r="M9" i="1"/>
  <c r="M13" i="1"/>
  <c r="M17" i="1"/>
  <c r="M21" i="1"/>
  <c r="M25" i="1"/>
  <c r="M29" i="1"/>
  <c r="M33" i="1"/>
  <c r="M37" i="1"/>
  <c r="M41" i="1"/>
  <c r="M45" i="1"/>
  <c r="M49" i="1"/>
  <c r="M53" i="1"/>
  <c r="M57" i="1"/>
  <c r="M61" i="1"/>
  <c r="M65" i="1"/>
  <c r="L2" i="1"/>
  <c r="L6" i="1"/>
  <c r="L10" i="1"/>
  <c r="L14" i="1"/>
  <c r="L18" i="1"/>
  <c r="L22" i="1"/>
  <c r="L26" i="1"/>
  <c r="L30" i="1"/>
  <c r="L34" i="1"/>
  <c r="L38" i="1"/>
  <c r="L42" i="1"/>
  <c r="L46" i="1"/>
  <c r="L50" i="1"/>
  <c r="L54" i="1"/>
  <c r="K54" i="1" s="1"/>
  <c r="V54" i="1" s="1"/>
  <c r="L58" i="1"/>
  <c r="L62" i="1"/>
  <c r="L3" i="1"/>
  <c r="L7" i="1"/>
  <c r="L11" i="1"/>
  <c r="L15" i="1"/>
  <c r="L19" i="1"/>
  <c r="L23" i="1"/>
  <c r="L27" i="1"/>
  <c r="L31" i="1"/>
  <c r="L35" i="1"/>
  <c r="L39" i="1"/>
  <c r="L43" i="1"/>
  <c r="L47" i="1"/>
  <c r="L51" i="1"/>
  <c r="L55" i="1"/>
  <c r="L59" i="1"/>
  <c r="L63" i="1"/>
  <c r="L4" i="1"/>
  <c r="L8" i="1"/>
  <c r="L12" i="1"/>
  <c r="L16" i="1"/>
  <c r="L20" i="1"/>
  <c r="L24" i="1"/>
  <c r="L28" i="1"/>
  <c r="L32" i="1"/>
  <c r="L36" i="1"/>
  <c r="K36" i="1" s="1"/>
  <c r="Y36" i="1" s="1"/>
  <c r="L40" i="1"/>
  <c r="L44" i="1"/>
  <c r="L48" i="1"/>
  <c r="L52" i="1"/>
  <c r="L56" i="1"/>
  <c r="L60" i="1"/>
  <c r="L64" i="1"/>
  <c r="L5" i="1"/>
  <c r="K5" i="1" s="1"/>
  <c r="Y5" i="1" s="1"/>
  <c r="L9" i="1"/>
  <c r="L13" i="1"/>
  <c r="L17" i="1"/>
  <c r="L21" i="1"/>
  <c r="L25" i="1"/>
  <c r="L29" i="1"/>
  <c r="L33" i="1"/>
  <c r="L37" i="1"/>
  <c r="L41" i="1"/>
  <c r="L45" i="1"/>
  <c r="L49" i="1"/>
  <c r="L53" i="1"/>
  <c r="L57" i="1"/>
  <c r="L61" i="1"/>
  <c r="L65" i="1"/>
  <c r="AA70" i="1"/>
  <c r="AB70" i="1"/>
  <c r="AC70" i="1"/>
  <c r="AD70" i="1"/>
  <c r="AE70" i="1"/>
  <c r="AF70" i="1"/>
  <c r="AG70" i="1"/>
  <c r="H70" i="1"/>
  <c r="I70" i="1"/>
  <c r="J70" i="1"/>
  <c r="K4" i="1" l="1"/>
  <c r="Y4" i="1" s="1"/>
  <c r="K6" i="1"/>
  <c r="Y6" i="1" s="1"/>
  <c r="K2" i="1"/>
  <c r="Y2" i="1" s="1"/>
  <c r="K35" i="1"/>
  <c r="Y35" i="1" s="1"/>
  <c r="K3" i="1"/>
  <c r="Y3" i="1" s="1"/>
  <c r="K37" i="1"/>
  <c r="Y37" i="1" s="1"/>
  <c r="K50" i="1"/>
  <c r="S50" i="1" s="1"/>
  <c r="K10" i="1"/>
  <c r="T10" i="1" s="1"/>
  <c r="K46" i="1"/>
  <c r="S46" i="1" s="1"/>
  <c r="K42" i="1"/>
  <c r="Y42" i="1" s="1"/>
  <c r="K38" i="1"/>
  <c r="Y38" i="1" s="1"/>
  <c r="K34" i="1"/>
  <c r="Y34" i="1" s="1"/>
  <c r="K14" i="1"/>
  <c r="U14" i="1" s="1"/>
  <c r="K18" i="1"/>
  <c r="W18" i="1" s="1"/>
  <c r="K26" i="1"/>
  <c r="T26" i="1" s="1"/>
  <c r="K30" i="1"/>
  <c r="T30" i="1" s="1"/>
  <c r="K22" i="1"/>
  <c r="Y22" i="1" s="1"/>
  <c r="K33" i="1"/>
  <c r="Y33" i="1" s="1"/>
  <c r="K58" i="1"/>
  <c r="T58" i="1" s="1"/>
  <c r="K31" i="1"/>
  <c r="Y31" i="1" s="1"/>
  <c r="K61" i="1"/>
  <c r="Y61" i="1" s="1"/>
  <c r="K57" i="1"/>
  <c r="W57" i="1" s="1"/>
  <c r="K32" i="1"/>
  <c r="U32" i="1" s="1"/>
  <c r="K29" i="1"/>
  <c r="Y29" i="1" s="1"/>
  <c r="K24" i="1"/>
  <c r="W24" i="1" s="1"/>
  <c r="K20" i="1"/>
  <c r="V20" i="1" s="1"/>
  <c r="K64" i="1"/>
  <c r="S64" i="1" s="1"/>
  <c r="K27" i="1"/>
  <c r="U27" i="1" s="1"/>
  <c r="K56" i="1"/>
  <c r="W56" i="1" s="1"/>
  <c r="K16" i="1"/>
  <c r="U16" i="1" s="1"/>
  <c r="K62" i="1"/>
  <c r="T62" i="1" s="1"/>
  <c r="K28" i="1"/>
  <c r="Y28" i="1" s="1"/>
  <c r="K23" i="1"/>
  <c r="V23" i="1" s="1"/>
  <c r="K21" i="1"/>
  <c r="S21" i="1" s="1"/>
  <c r="K51" i="1"/>
  <c r="V51" i="1" s="1"/>
  <c r="K17" i="1"/>
  <c r="S17" i="1" s="1"/>
  <c r="K15" i="1"/>
  <c r="T15" i="1" s="1"/>
  <c r="K43" i="1"/>
  <c r="U43" i="1" s="1"/>
  <c r="K65" i="1"/>
  <c r="W65" i="1" s="1"/>
  <c r="K59" i="1"/>
  <c r="V59" i="1" s="1"/>
  <c r="K52" i="1"/>
  <c r="W52" i="1" s="1"/>
  <c r="K19" i="1"/>
  <c r="S19" i="1" s="1"/>
  <c r="K49" i="1"/>
  <c r="T49" i="1" s="1"/>
  <c r="K47" i="1"/>
  <c r="T47" i="1" s="1"/>
  <c r="K45" i="1"/>
  <c r="V45" i="1" s="1"/>
  <c r="K44" i="1"/>
  <c r="Y44" i="1" s="1"/>
  <c r="K11" i="1"/>
  <c r="T11" i="1" s="1"/>
  <c r="K41" i="1"/>
  <c r="Y41" i="1" s="1"/>
  <c r="K9" i="1"/>
  <c r="Y9" i="1" s="1"/>
  <c r="K40" i="1"/>
  <c r="Y40" i="1" s="1"/>
  <c r="K8" i="1"/>
  <c r="Y8" i="1" s="1"/>
  <c r="K39" i="1"/>
  <c r="Y39" i="1" s="1"/>
  <c r="K7" i="1"/>
  <c r="Y7" i="1" s="1"/>
  <c r="K63" i="1"/>
  <c r="W63" i="1" s="1"/>
  <c r="K60" i="1"/>
  <c r="Y60" i="1" s="1"/>
  <c r="K25" i="1"/>
  <c r="U25" i="1" s="1"/>
  <c r="K48" i="1"/>
  <c r="U48" i="1" s="1"/>
  <c r="K13" i="1"/>
  <c r="U13" i="1" s="1"/>
  <c r="K12" i="1"/>
  <c r="U12" i="1" s="1"/>
  <c r="K55" i="1"/>
  <c r="V55" i="1" s="1"/>
  <c r="K53" i="1"/>
  <c r="U53" i="1" s="1"/>
  <c r="R54" i="1"/>
  <c r="S54" i="1"/>
  <c r="T54" i="1"/>
  <c r="W54" i="1"/>
  <c r="X54" i="1"/>
  <c r="Y54" i="1"/>
  <c r="U54" i="1"/>
  <c r="S6" i="1"/>
  <c r="U6" i="1"/>
  <c r="X6" i="1"/>
  <c r="R5" i="1"/>
  <c r="R36" i="1"/>
  <c r="R4" i="1"/>
  <c r="S5" i="1"/>
  <c r="S36" i="1"/>
  <c r="S4" i="1"/>
  <c r="T5" i="1"/>
  <c r="T36" i="1"/>
  <c r="T4" i="1"/>
  <c r="U5" i="1"/>
  <c r="U36" i="1"/>
  <c r="U4" i="1"/>
  <c r="V5" i="1"/>
  <c r="V36" i="1"/>
  <c r="V4" i="1"/>
  <c r="W5" i="1"/>
  <c r="W36" i="1"/>
  <c r="W4" i="1"/>
  <c r="X5" i="1"/>
  <c r="X36" i="1"/>
  <c r="X4" i="1"/>
  <c r="R6" i="1" l="1"/>
  <c r="T2" i="1"/>
  <c r="U50" i="1"/>
  <c r="W6" i="1"/>
  <c r="V2" i="1"/>
  <c r="X2" i="1"/>
  <c r="V35" i="1"/>
  <c r="V6" i="1"/>
  <c r="W2" i="1"/>
  <c r="S2" i="1"/>
  <c r="S3" i="1"/>
  <c r="S35" i="1"/>
  <c r="U37" i="1"/>
  <c r="T35" i="1"/>
  <c r="W35" i="1"/>
  <c r="U2" i="1"/>
  <c r="R35" i="1"/>
  <c r="T6" i="1"/>
  <c r="T50" i="1"/>
  <c r="T3" i="1"/>
  <c r="R2" i="1"/>
  <c r="U3" i="1"/>
  <c r="X3" i="1"/>
  <c r="X35" i="1"/>
  <c r="V37" i="1"/>
  <c r="U35" i="1"/>
  <c r="R3" i="1"/>
  <c r="W37" i="1"/>
  <c r="V3" i="1"/>
  <c r="W3" i="1"/>
  <c r="X37" i="1"/>
  <c r="R37" i="1"/>
  <c r="S37" i="1"/>
  <c r="T37" i="1"/>
  <c r="R50" i="1"/>
  <c r="V50" i="1"/>
  <c r="R46" i="1"/>
  <c r="V46" i="1"/>
  <c r="W50" i="1"/>
  <c r="X50" i="1"/>
  <c r="Y10" i="1"/>
  <c r="Y50" i="1"/>
  <c r="X10" i="1"/>
  <c r="W10" i="1"/>
  <c r="V10" i="1"/>
  <c r="U10" i="1"/>
  <c r="S10" i="1"/>
  <c r="R10" i="1"/>
  <c r="Y46" i="1"/>
  <c r="T46" i="1"/>
  <c r="X28" i="1"/>
  <c r="T42" i="1"/>
  <c r="S42" i="1"/>
  <c r="R42" i="1"/>
  <c r="U26" i="1"/>
  <c r="U46" i="1"/>
  <c r="X42" i="1"/>
  <c r="T38" i="1"/>
  <c r="W42" i="1"/>
  <c r="W46" i="1"/>
  <c r="S38" i="1"/>
  <c r="X38" i="1"/>
  <c r="V42" i="1"/>
  <c r="W38" i="1"/>
  <c r="R38" i="1"/>
  <c r="U42" i="1"/>
  <c r="X46" i="1"/>
  <c r="V38" i="1"/>
  <c r="W14" i="1"/>
  <c r="T57" i="1"/>
  <c r="S18" i="1"/>
  <c r="X34" i="1"/>
  <c r="W34" i="1"/>
  <c r="V34" i="1"/>
  <c r="U34" i="1"/>
  <c r="T34" i="1"/>
  <c r="S34" i="1"/>
  <c r="R34" i="1"/>
  <c r="R14" i="1"/>
  <c r="S14" i="1"/>
  <c r="V14" i="1"/>
  <c r="X18" i="1"/>
  <c r="Y14" i="1"/>
  <c r="Y18" i="1"/>
  <c r="U38" i="1"/>
  <c r="R32" i="1"/>
  <c r="V18" i="1"/>
  <c r="U11" i="1"/>
  <c r="U18" i="1"/>
  <c r="S60" i="1"/>
  <c r="S44" i="1"/>
  <c r="X14" i="1"/>
  <c r="V26" i="1"/>
  <c r="V11" i="1"/>
  <c r="T14" i="1"/>
  <c r="S26" i="1"/>
  <c r="U30" i="1"/>
  <c r="R26" i="1"/>
  <c r="X26" i="1"/>
  <c r="Y26" i="1"/>
  <c r="X60" i="1"/>
  <c r="T18" i="1"/>
  <c r="R18" i="1"/>
  <c r="R21" i="1"/>
  <c r="S62" i="1"/>
  <c r="Y32" i="1"/>
  <c r="R29" i="1"/>
  <c r="R41" i="1"/>
  <c r="R25" i="1"/>
  <c r="Y30" i="1"/>
  <c r="X30" i="1"/>
  <c r="V62" i="1"/>
  <c r="W26" i="1"/>
  <c r="R17" i="1"/>
  <c r="X41" i="1"/>
  <c r="T41" i="1"/>
  <c r="W41" i="1"/>
  <c r="T40" i="1"/>
  <c r="W22" i="1"/>
  <c r="V41" i="1"/>
  <c r="S33" i="1"/>
  <c r="R22" i="1"/>
  <c r="R52" i="1"/>
  <c r="U9" i="1"/>
  <c r="W9" i="1"/>
  <c r="V33" i="1"/>
  <c r="W47" i="1"/>
  <c r="V40" i="1"/>
  <c r="W40" i="1"/>
  <c r="T25" i="1"/>
  <c r="W30" i="1"/>
  <c r="S30" i="1"/>
  <c r="V30" i="1"/>
  <c r="R9" i="1"/>
  <c r="T22" i="1"/>
  <c r="U22" i="1"/>
  <c r="V9" i="1"/>
  <c r="T9" i="1"/>
  <c r="S22" i="1"/>
  <c r="W45" i="1"/>
  <c r="Y58" i="1"/>
  <c r="V58" i="1"/>
  <c r="X58" i="1"/>
  <c r="U41" i="1"/>
  <c r="S9" i="1"/>
  <c r="X22" i="1"/>
  <c r="W59" i="1"/>
  <c r="W58" i="1"/>
  <c r="V56" i="1"/>
  <c r="X9" i="1"/>
  <c r="S41" i="1"/>
  <c r="V47" i="1"/>
  <c r="R30" i="1"/>
  <c r="V22" i="1"/>
  <c r="T56" i="1"/>
  <c r="S27" i="1"/>
  <c r="R27" i="1"/>
  <c r="R31" i="1"/>
  <c r="X12" i="1"/>
  <c r="U40" i="1"/>
  <c r="R33" i="1"/>
  <c r="S45" i="1"/>
  <c r="T55" i="1"/>
  <c r="X40" i="1"/>
  <c r="S12" i="1"/>
  <c r="R58" i="1"/>
  <c r="W19" i="1"/>
  <c r="U17" i="1"/>
  <c r="U31" i="1"/>
  <c r="X47" i="1"/>
  <c r="S13" i="1"/>
  <c r="W12" i="1"/>
  <c r="W31" i="1"/>
  <c r="R51" i="1"/>
  <c r="W55" i="1"/>
  <c r="X51" i="1"/>
  <c r="U33" i="1"/>
  <c r="S61" i="1"/>
  <c r="Y21" i="1"/>
  <c r="V63" i="1"/>
  <c r="W7" i="1"/>
  <c r="R7" i="1"/>
  <c r="S47" i="1"/>
  <c r="X27" i="1"/>
  <c r="U44" i="1"/>
  <c r="W61" i="1"/>
  <c r="V7" i="1"/>
  <c r="Y47" i="1"/>
  <c r="W39" i="1"/>
  <c r="S39" i="1"/>
  <c r="V61" i="1"/>
  <c r="Y63" i="1"/>
  <c r="V17" i="1"/>
  <c r="T27" i="1"/>
  <c r="S16" i="1"/>
  <c r="U61" i="1"/>
  <c r="X7" i="1"/>
  <c r="S7" i="1"/>
  <c r="S55" i="1"/>
  <c r="X39" i="1"/>
  <c r="T39" i="1"/>
  <c r="X45" i="1"/>
  <c r="W15" i="1"/>
  <c r="S31" i="1"/>
  <c r="X8" i="1"/>
  <c r="V8" i="1"/>
  <c r="T8" i="1"/>
  <c r="S8" i="1"/>
  <c r="R8" i="1"/>
  <c r="V43" i="1"/>
  <c r="T43" i="1"/>
  <c r="X31" i="1"/>
  <c r="U63" i="1"/>
  <c r="V15" i="1"/>
  <c r="U58" i="1"/>
  <c r="R55" i="1"/>
  <c r="T33" i="1"/>
  <c r="W17" i="1"/>
  <c r="W33" i="1"/>
  <c r="X61" i="1"/>
  <c r="T53" i="1"/>
  <c r="V31" i="1"/>
  <c r="Y27" i="1"/>
  <c r="R47" i="1"/>
  <c r="R57" i="1"/>
  <c r="T7" i="1"/>
  <c r="X44" i="1"/>
  <c r="R43" i="1"/>
  <c r="U39" i="1"/>
  <c r="Y55" i="1"/>
  <c r="W8" i="1"/>
  <c r="R40" i="1"/>
  <c r="Y43" i="1"/>
  <c r="V12" i="1"/>
  <c r="S58" i="1"/>
  <c r="S53" i="1"/>
  <c r="X55" i="1"/>
  <c r="U55" i="1"/>
  <c r="Y17" i="1"/>
  <c r="V27" i="1"/>
  <c r="W53" i="1"/>
  <c r="T17" i="1"/>
  <c r="X56" i="1"/>
  <c r="U7" i="1"/>
  <c r="U45" i="1"/>
  <c r="V39" i="1"/>
  <c r="R39" i="1"/>
  <c r="U8" i="1"/>
  <c r="S40" i="1"/>
  <c r="Y45" i="1"/>
  <c r="W43" i="1"/>
  <c r="S43" i="1"/>
  <c r="R53" i="1"/>
  <c r="X64" i="1"/>
  <c r="X33" i="1"/>
  <c r="S15" i="1"/>
  <c r="T19" i="1"/>
  <c r="X17" i="1"/>
  <c r="T31" i="1"/>
  <c r="T61" i="1"/>
  <c r="U57" i="1"/>
  <c r="U20" i="1"/>
  <c r="T21" i="1"/>
  <c r="V24" i="1"/>
  <c r="S48" i="1"/>
  <c r="V25" i="1"/>
  <c r="T28" i="1"/>
  <c r="X29" i="1"/>
  <c r="W29" i="1"/>
  <c r="X11" i="1"/>
  <c r="S25" i="1"/>
  <c r="S59" i="1"/>
  <c r="X65" i="1"/>
  <c r="R28" i="1"/>
  <c r="T60" i="1"/>
  <c r="T63" i="1"/>
  <c r="S29" i="1"/>
  <c r="X43" i="1"/>
  <c r="V44" i="1"/>
  <c r="T44" i="1"/>
  <c r="R44" i="1"/>
  <c r="V57" i="1"/>
  <c r="X15" i="1"/>
  <c r="W32" i="1"/>
  <c r="U29" i="1"/>
  <c r="S63" i="1"/>
  <c r="X16" i="1"/>
  <c r="Y57" i="1"/>
  <c r="U62" i="1"/>
  <c r="X53" i="1"/>
  <c r="U65" i="1"/>
  <c r="S65" i="1"/>
  <c r="Y65" i="1"/>
  <c r="U28" i="1"/>
  <c r="W11" i="1"/>
  <c r="S32" i="1"/>
  <c r="W16" i="1"/>
  <c r="V65" i="1"/>
  <c r="R11" i="1"/>
  <c r="W44" i="1"/>
  <c r="T45" i="1"/>
  <c r="R45" i="1"/>
  <c r="R63" i="1"/>
  <c r="Y15" i="1"/>
  <c r="R62" i="1"/>
  <c r="R56" i="1"/>
  <c r="Y16" i="1"/>
  <c r="W28" i="1"/>
  <c r="X59" i="1"/>
  <c r="U59" i="1"/>
  <c r="S56" i="1"/>
  <c r="Y53" i="1"/>
  <c r="T65" i="1"/>
  <c r="Y62" i="1"/>
  <c r="R65" i="1"/>
  <c r="U47" i="1"/>
  <c r="W23" i="1"/>
  <c r="U23" i="1"/>
  <c r="U15" i="1"/>
  <c r="W60" i="1"/>
  <c r="V16" i="1"/>
  <c r="V28" i="1"/>
  <c r="X25" i="1"/>
  <c r="R59" i="1"/>
  <c r="X63" i="1"/>
  <c r="X57" i="1"/>
  <c r="W62" i="1"/>
  <c r="Y56" i="1"/>
  <c r="W27" i="1"/>
  <c r="Y12" i="1"/>
  <c r="Y51" i="1"/>
  <c r="V13" i="1"/>
  <c r="V19" i="1"/>
  <c r="U52" i="1"/>
  <c r="R49" i="1"/>
  <c r="Y19" i="1"/>
  <c r="Y23" i="1"/>
  <c r="S20" i="1"/>
  <c r="S24" i="1"/>
  <c r="S49" i="1"/>
  <c r="Y13" i="1"/>
  <c r="Y20" i="1"/>
  <c r="X49" i="1"/>
  <c r="S23" i="1"/>
  <c r="W64" i="1"/>
  <c r="S52" i="1"/>
  <c r="X24" i="1"/>
  <c r="X52" i="1"/>
  <c r="R64" i="1"/>
  <c r="U21" i="1"/>
  <c r="T20" i="1"/>
  <c r="V52" i="1"/>
  <c r="X13" i="1"/>
  <c r="W20" i="1"/>
  <c r="R19" i="1"/>
  <c r="S51" i="1"/>
  <c r="X20" i="1"/>
  <c r="T12" i="1"/>
  <c r="T13" i="1"/>
  <c r="Y48" i="1"/>
  <c r="Y64" i="1"/>
  <c r="T48" i="1"/>
  <c r="U19" i="1"/>
  <c r="Y49" i="1"/>
  <c r="R23" i="1"/>
  <c r="U64" i="1"/>
  <c r="Y59" i="1"/>
  <c r="Y52" i="1"/>
  <c r="W25" i="1"/>
  <c r="X32" i="1"/>
  <c r="R24" i="1"/>
  <c r="T24" i="1"/>
  <c r="R20" i="1"/>
  <c r="W13" i="1"/>
  <c r="X19" i="1"/>
  <c r="U51" i="1"/>
  <c r="X48" i="1"/>
  <c r="V21" i="1"/>
  <c r="V48" i="1"/>
  <c r="V60" i="1"/>
  <c r="T29" i="1"/>
  <c r="U49" i="1"/>
  <c r="W49" i="1"/>
  <c r="R60" i="1"/>
  <c r="T64" i="1"/>
  <c r="Y25" i="1"/>
  <c r="T59" i="1"/>
  <c r="W21" i="1"/>
  <c r="T23" i="1"/>
  <c r="X62" i="1"/>
  <c r="U60" i="1"/>
  <c r="Y24" i="1"/>
  <c r="U24" i="1"/>
  <c r="R16" i="1"/>
  <c r="R12" i="1"/>
  <c r="R13" i="1"/>
  <c r="T51" i="1"/>
  <c r="V29" i="1"/>
  <c r="S11" i="1"/>
  <c r="Y11" i="1"/>
  <c r="T32" i="1"/>
  <c r="W48" i="1"/>
  <c r="R48" i="1"/>
  <c r="V49" i="1"/>
  <c r="W51" i="1"/>
  <c r="S57" i="1"/>
  <c r="V64" i="1"/>
  <c r="T52" i="1"/>
  <c r="R15" i="1"/>
  <c r="U56" i="1"/>
  <c r="X21" i="1"/>
  <c r="R61" i="1"/>
  <c r="V32" i="1"/>
  <c r="T16" i="1"/>
  <c r="X23" i="1"/>
  <c r="S28" i="1"/>
  <c r="V53" i="1"/>
  <c r="Y70" i="1" l="1"/>
  <c r="B77" i="1" s="1"/>
  <c r="V70" i="1"/>
  <c r="B74" i="1" s="1"/>
  <c r="S70" i="1"/>
  <c r="B71" i="1" s="1"/>
  <c r="U70" i="1"/>
  <c r="B73" i="1" s="1"/>
  <c r="T70" i="1"/>
  <c r="B72" i="1" s="1"/>
  <c r="W70" i="1"/>
  <c r="B75" i="1" s="1"/>
  <c r="X70" i="1"/>
  <c r="B76" i="1" s="1"/>
  <c r="R70" i="1"/>
  <c r="B70" i="1" s="1"/>
  <c r="C76" i="1" l="1"/>
  <c r="C72" i="1"/>
  <c r="C74" i="1"/>
  <c r="C75" i="1"/>
  <c r="C70" i="1"/>
  <c r="C73" i="1"/>
  <c r="C71" i="1"/>
  <c r="C77" i="1"/>
</calcChain>
</file>

<file path=xl/sharedStrings.xml><?xml version="1.0" encoding="utf-8"?>
<sst xmlns="http://schemas.openxmlformats.org/spreadsheetml/2006/main" count="178" uniqueCount="110">
  <si>
    <t>team_name</t>
  </si>
  <si>
    <t>team_region</t>
  </si>
  <si>
    <t>team_seed</t>
  </si>
  <si>
    <t>Villanova</t>
  </si>
  <si>
    <t>East</t>
  </si>
  <si>
    <t>Virginia</t>
  </si>
  <si>
    <t>South</t>
  </si>
  <si>
    <t>Duke</t>
  </si>
  <si>
    <t>Midwest</t>
  </si>
  <si>
    <t>Kansas</t>
  </si>
  <si>
    <t>Michigan State</t>
  </si>
  <si>
    <t>Cincinnati</t>
  </si>
  <si>
    <t>Purdue</t>
  </si>
  <si>
    <t>North Carolina</t>
  </si>
  <si>
    <t>West</t>
  </si>
  <si>
    <t>Gonzaga</t>
  </si>
  <si>
    <t>Xavier</t>
  </si>
  <si>
    <t>Michigan</t>
  </si>
  <si>
    <t>Kentucky</t>
  </si>
  <si>
    <t>Tennessee</t>
  </si>
  <si>
    <t>West Virginia</t>
  </si>
  <si>
    <t>Wichita State</t>
  </si>
  <si>
    <t>Arizona</t>
  </si>
  <si>
    <t>Houston</t>
  </si>
  <si>
    <t>Texas Tech</t>
  </si>
  <si>
    <t>Florida</t>
  </si>
  <si>
    <t>Ohio State</t>
  </si>
  <si>
    <t>Texas Christian</t>
  </si>
  <si>
    <t>Seton Hall</t>
  </si>
  <si>
    <t>Auburn</t>
  </si>
  <si>
    <t>Butler</t>
  </si>
  <si>
    <t>Clemson</t>
  </si>
  <si>
    <t>Texas A&amp;M</t>
  </si>
  <si>
    <t>Miami (FL)</t>
  </si>
  <si>
    <t>Florida State</t>
  </si>
  <si>
    <t>Texas</t>
  </si>
  <si>
    <t>Creighton</t>
  </si>
  <si>
    <t>Virginia Tech</t>
  </si>
  <si>
    <t>Arkansas</t>
  </si>
  <si>
    <t>San Diego State</t>
  </si>
  <si>
    <t>Kansas State</t>
  </si>
  <si>
    <t>Rhode Island</t>
  </si>
  <si>
    <t>Oklahoma</t>
  </si>
  <si>
    <t>Missouri</t>
  </si>
  <si>
    <t>Alabama</t>
  </si>
  <si>
    <t>Loyola (IL)</t>
  </si>
  <si>
    <t>Davidson</t>
  </si>
  <si>
    <t>North Carolina State</t>
  </si>
  <si>
    <t>Nevada</t>
  </si>
  <si>
    <t>Syracuse</t>
  </si>
  <si>
    <t>Providence</t>
  </si>
  <si>
    <t>New Mexico State</t>
  </si>
  <si>
    <t>St. Bonaventure</t>
  </si>
  <si>
    <t>South Dakota State</t>
  </si>
  <si>
    <t>Buffalo</t>
  </si>
  <si>
    <t>Murray State</t>
  </si>
  <si>
    <t>North Carolina-Greensboro</t>
  </si>
  <si>
    <t>Bucknell</t>
  </si>
  <si>
    <t>Georgia State</t>
  </si>
  <si>
    <t>Montana</t>
  </si>
  <si>
    <t>College of Charleston</t>
  </si>
  <si>
    <t>Pennsylvania</t>
  </si>
  <si>
    <t>Marshall</t>
  </si>
  <si>
    <t>Stephen F. Austin</t>
  </si>
  <si>
    <t>Wright State</t>
  </si>
  <si>
    <t>Iona</t>
  </si>
  <si>
    <t>Lipscomb</t>
  </si>
  <si>
    <t>Maryland-Baltimore County</t>
  </si>
  <si>
    <t>Radford</t>
  </si>
  <si>
    <t>Cal State Fullerton</t>
  </si>
  <si>
    <t>Texas Southern</t>
  </si>
  <si>
    <t>Round 1</t>
  </si>
  <si>
    <t>Round 2</t>
  </si>
  <si>
    <t>Round 3</t>
  </si>
  <si>
    <t>Round 4</t>
  </si>
  <si>
    <t>Round 5</t>
  </si>
  <si>
    <t>Seth</t>
  </si>
  <si>
    <t>Manina</t>
  </si>
  <si>
    <t>Jacob</t>
  </si>
  <si>
    <t>Megan</t>
  </si>
  <si>
    <t>Katelyn</t>
  </si>
  <si>
    <t>Claire</t>
  </si>
  <si>
    <t>Drew</t>
  </si>
  <si>
    <t>Ellie</t>
  </si>
  <si>
    <t>score_per_win</t>
  </si>
  <si>
    <t>R1 Score</t>
  </si>
  <si>
    <t>Seth Score</t>
  </si>
  <si>
    <t>Manina Score</t>
  </si>
  <si>
    <t>Jacob Score</t>
  </si>
  <si>
    <t>Megan Score</t>
  </si>
  <si>
    <t>Katelyn Score</t>
  </si>
  <si>
    <t>Claire Score</t>
  </si>
  <si>
    <t>Round 6</t>
  </si>
  <si>
    <t>Drew Score</t>
  </si>
  <si>
    <t>Ellie Score</t>
  </si>
  <si>
    <t>Seth Choice</t>
  </si>
  <si>
    <t>Manina Choice</t>
  </si>
  <si>
    <t>Jacob Choice</t>
  </si>
  <si>
    <t>Megan Choice</t>
  </si>
  <si>
    <t>Katelyn Choice</t>
  </si>
  <si>
    <t>Claire Choice</t>
  </si>
  <si>
    <t>Drew Choice</t>
  </si>
  <si>
    <t>Ellie Choice</t>
  </si>
  <si>
    <t>Total Score</t>
  </si>
  <si>
    <t>R2 Score</t>
  </si>
  <si>
    <t>R3 Score</t>
  </si>
  <si>
    <t>R4 Score</t>
  </si>
  <si>
    <t>R5 Score</t>
  </si>
  <si>
    <t>R6 Score</t>
  </si>
  <si>
    <t>Scores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</si>
</sst>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C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0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0" fontId="18" fillId="0" borderId="0" xfId="0" applyFont="1" applyAlignment="1">
      <alignment horizontal="left"/>
    </xf>
    <xf numFmtId="0" fontId="18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23"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[mightyj_march madness.xlsx]Sheet1!PivotTable1</c:name>
    <c:fmtId val="0"/>
  </c:pivotSource>
  <c:chart>
    <c:autoTitleDeleted val="1"/>
    <c:pivotFmts>
      <c:pivotFmt>
        <c:idx val="0"/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4"/>
        <c:spPr>
          <a:solidFill>
            <a:schemeClr val="accent1"/>
          </a:solidFill>
          <a:ln>
            <a:noFill/>
          </a:ln>
          <a:effectLst/>
        </c:spPr>
      </c:pivotFmt>
      <c:pivotFmt>
        <c:idx val="5"/>
        <c:spPr>
          <a:solidFill>
            <a:schemeClr val="accent1"/>
          </a:solidFill>
          <a:ln>
            <a:noFill/>
          </a:ln>
          <a:effectLst/>
        </c:spPr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1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10A-D54F-AE6F-72BC4E23F90F}"/>
              </c:ext>
            </c:extLst>
          </c:dPt>
          <c:dPt>
            <c:idx val="7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0-710A-D54F-AE6F-72BC4E23F90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Sheet1!$A$2:$A$9</c:f>
              <c:strCache>
                <c:ptCount val="8"/>
                <c:pt idx="0">
                  <c:v>Manina</c:v>
                </c:pt>
                <c:pt idx="1">
                  <c:v>Drew</c:v>
                </c:pt>
                <c:pt idx="2">
                  <c:v>Claire</c:v>
                </c:pt>
                <c:pt idx="3">
                  <c:v>Katelyn</c:v>
                </c:pt>
                <c:pt idx="4">
                  <c:v>Megan</c:v>
                </c:pt>
                <c:pt idx="5">
                  <c:v>Jacob</c:v>
                </c:pt>
                <c:pt idx="6">
                  <c:v>Ellie</c:v>
                </c:pt>
                <c:pt idx="7">
                  <c:v>Seth</c:v>
                </c:pt>
              </c:strCache>
            </c:strRef>
          </c:cat>
          <c:val>
            <c:numRef>
              <c:f>Sheet1!$B$2:$B$9</c:f>
              <c:numCache>
                <c:formatCode>General</c:formatCode>
                <c:ptCount val="8"/>
                <c:pt idx="0">
                  <c:v>3010</c:v>
                </c:pt>
                <c:pt idx="1">
                  <c:v>2650</c:v>
                </c:pt>
                <c:pt idx="2">
                  <c:v>2480</c:v>
                </c:pt>
                <c:pt idx="3">
                  <c:v>2100</c:v>
                </c:pt>
                <c:pt idx="4">
                  <c:v>1780</c:v>
                </c:pt>
                <c:pt idx="5">
                  <c:v>1640</c:v>
                </c:pt>
                <c:pt idx="6">
                  <c:v>1530</c:v>
                </c:pt>
                <c:pt idx="7">
                  <c:v>1420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5A3-6942-B18B-52E86DB77DE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550331456"/>
        <c:axId val="571482656"/>
      </c:barChart>
      <c:catAx>
        <c:axId val="5503314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1482656"/>
        <c:crosses val="autoZero"/>
        <c:auto val="1"/>
        <c:lblAlgn val="ctr"/>
        <c:lblOffset val="100"/>
        <c:noMultiLvlLbl val="0"/>
      </c:catAx>
      <c:valAx>
        <c:axId val="5714826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503314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469900</xdr:colOff>
      <xdr:row>0</xdr:row>
      <xdr:rowOff>25400</xdr:rowOff>
    </xdr:from>
    <xdr:to>
      <xdr:col>10</xdr:col>
      <xdr:colOff>317500</xdr:colOff>
      <xdr:row>13</xdr:row>
      <xdr:rowOff>127000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6B4C8C0F-C857-D64B-A9A7-BF31EF5419D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Seth Johnson" refreshedDate="43198.718506597223" createdVersion="6" refreshedVersion="6" minRefreshableVersion="3" recordCount="64" xr:uid="{00000000-000A-0000-FFFF-FFFF56000000}">
  <cacheSource type="worksheet">
    <worksheetSource name="Table1"/>
  </cacheSource>
  <cacheFields count="33">
    <cacheField name="team_seed" numFmtId="0">
      <sharedItems containsSemiMixedTypes="0" containsString="0" containsNumber="1" containsInteger="1" minValue="1" maxValue="16"/>
    </cacheField>
    <cacheField name="score_per_win" numFmtId="0">
      <sharedItems containsSemiMixedTypes="0" containsString="0" containsNumber="1" containsInteger="1" minValue="100" maxValue="250"/>
    </cacheField>
    <cacheField name="team_name" numFmtId="0">
      <sharedItems/>
    </cacheField>
    <cacheField name="team_region" numFmtId="0">
      <sharedItems/>
    </cacheField>
    <cacheField name="Round 1" numFmtId="0">
      <sharedItems containsSemiMixedTypes="0" containsString="0" containsNumber="1" containsInteger="1" minValue="0" maxValue="1"/>
    </cacheField>
    <cacheField name="Round 2" numFmtId="0">
      <sharedItems containsString="0" containsBlank="1" containsNumber="1" containsInteger="1" minValue="0" maxValue="1"/>
    </cacheField>
    <cacheField name="Round 3" numFmtId="0">
      <sharedItems containsString="0" containsBlank="1" containsNumber="1" containsInteger="1" minValue="0" maxValue="1"/>
    </cacheField>
    <cacheField name="Round 4" numFmtId="0">
      <sharedItems containsString="0" containsBlank="1" containsNumber="1" containsInteger="1" minValue="0" maxValue="1"/>
    </cacheField>
    <cacheField name="Round 5" numFmtId="0">
      <sharedItems containsString="0" containsBlank="1" containsNumber="1" containsInteger="1" minValue="0" maxValue="1"/>
    </cacheField>
    <cacheField name="Round 6" numFmtId="0">
      <sharedItems containsString="0" containsBlank="1" containsNumber="1" containsInteger="1" minValue="0" maxValue="1"/>
    </cacheField>
    <cacheField name="Total Score" numFmtId="0">
      <sharedItems containsSemiMixedTypes="0" containsString="0" containsNumber="1" containsInteger="1" minValue="0" maxValue="800"/>
    </cacheField>
    <cacheField name="R1 Score" numFmtId="0">
      <sharedItems containsSemiMixedTypes="0" containsString="0" containsNumber="1" containsInteger="1" minValue="0" maxValue="250"/>
    </cacheField>
    <cacheField name="R2 Score" numFmtId="0">
      <sharedItems containsSemiMixedTypes="0" containsString="0" containsNumber="1" containsInteger="1" minValue="0" maxValue="200"/>
    </cacheField>
    <cacheField name="R3 Score" numFmtId="0">
      <sharedItems containsSemiMixedTypes="0" containsString="0" containsNumber="1" containsInteger="1" minValue="0" maxValue="200"/>
    </cacheField>
    <cacheField name="R4 Score" numFmtId="0">
      <sharedItems containsSemiMixedTypes="0" containsString="0" containsNumber="1" containsInteger="1" minValue="0" maxValue="200"/>
    </cacheField>
    <cacheField name="R5 Score" numFmtId="0">
      <sharedItems containsSemiMixedTypes="0" containsString="0" containsNumber="1" containsInteger="1" minValue="0" maxValue="120"/>
    </cacheField>
    <cacheField name="R6 Score" numFmtId="0">
      <sharedItems containsSemiMixedTypes="0" containsString="0" containsNumber="1" containsInteger="1" minValue="-100" maxValue="0"/>
    </cacheField>
    <cacheField name="Seth Score" numFmtId="0">
      <sharedItems containsSemiMixedTypes="0" containsString="0" containsNumber="1" containsInteger="1" minValue="0" maxValue="320"/>
    </cacheField>
    <cacheField name="Manina Score" numFmtId="0">
      <sharedItems containsSemiMixedTypes="0" containsString="0" containsNumber="1" containsInteger="1" minValue="0" maxValue="600"/>
    </cacheField>
    <cacheField name="Jacob Score" numFmtId="0">
      <sharedItems containsSemiMixedTypes="0" containsString="0" containsNumber="1" containsInteger="1" minValue="0" maxValue="400"/>
    </cacheField>
    <cacheField name="Megan Score" numFmtId="0">
      <sharedItems containsSemiMixedTypes="0" containsString="0" containsNumber="1" containsInteger="1" minValue="0" maxValue="540"/>
    </cacheField>
    <cacheField name="Katelyn Score" numFmtId="0">
      <sharedItems containsSemiMixedTypes="0" containsString="0" containsNumber="1" containsInteger="1" minValue="0" maxValue="600"/>
    </cacheField>
    <cacheField name="Claire Score" numFmtId="0">
      <sharedItems containsSemiMixedTypes="0" containsString="0" containsNumber="1" containsInteger="1" minValue="0" maxValue="600"/>
    </cacheField>
    <cacheField name="Drew Score" numFmtId="0">
      <sharedItems containsSemiMixedTypes="0" containsString="0" containsNumber="1" containsInteger="1" minValue="0" maxValue="540"/>
    </cacheField>
    <cacheField name="Ellie Score" numFmtId="0">
      <sharedItems containsSemiMixedTypes="0" containsString="0" containsNumber="1" containsInteger="1" minValue="0" maxValue="400"/>
    </cacheField>
    <cacheField name="Seth Choice" numFmtId="0">
      <sharedItems containsString="0" containsBlank="1" containsNumber="1" containsInteger="1" minValue="1" maxValue="1"/>
    </cacheField>
    <cacheField name="Manina Choice" numFmtId="0">
      <sharedItems containsString="0" containsBlank="1" containsNumber="1" containsInteger="1" minValue="1" maxValue="1"/>
    </cacheField>
    <cacheField name="Jacob Choice" numFmtId="0">
      <sharedItems containsString="0" containsBlank="1" containsNumber="1" containsInteger="1" minValue="1" maxValue="1"/>
    </cacheField>
    <cacheField name="Megan Choice" numFmtId="0">
      <sharedItems containsString="0" containsBlank="1" containsNumber="1" containsInteger="1" minValue="1" maxValue="1"/>
    </cacheField>
    <cacheField name="Katelyn Choice" numFmtId="0">
      <sharedItems containsString="0" containsBlank="1" containsNumber="1" containsInteger="1" minValue="1" maxValue="1"/>
    </cacheField>
    <cacheField name="Claire Choice" numFmtId="0">
      <sharedItems containsString="0" containsBlank="1" containsNumber="1" containsInteger="1" minValue="1" maxValue="1"/>
    </cacheField>
    <cacheField name="Drew Choice" numFmtId="0">
      <sharedItems containsString="0" containsBlank="1" containsNumber="1" containsInteger="1" minValue="1" maxValue="1"/>
    </cacheField>
    <cacheField name="Ellie Choice" numFmtId="0">
      <sharedItems containsString="0" containsBlank="1" containsNumber="1" containsInteger="1" minValue="1" maxValue="1"/>
    </cacheField>
  </cacheFields>
  <extLst>
    <ext xmlns:x14="http://schemas.microsoft.com/office/spreadsheetml/2009/9/main" uri="{725AE2AE-9491-48be-B2B4-4EB974FC3084}">
      <x14:pivotCacheDefinition pivotCacheId="1"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64">
  <r>
    <n v="1"/>
    <n v="100"/>
    <s v="Villanova"/>
    <s v="East"/>
    <n v="1"/>
    <n v="1"/>
    <n v="1"/>
    <n v="1"/>
    <n v="1"/>
    <n v="1"/>
    <n v="400"/>
    <n v="100"/>
    <n v="100"/>
    <n v="100"/>
    <n v="100"/>
    <n v="100"/>
    <n v="-100"/>
    <n v="0"/>
    <n v="0"/>
    <n v="400"/>
    <n v="400"/>
    <n v="0"/>
    <n v="0"/>
    <n v="0"/>
    <n v="0"/>
    <m/>
    <m/>
    <n v="1"/>
    <n v="1"/>
    <m/>
    <m/>
    <m/>
    <m/>
  </r>
  <r>
    <n v="1"/>
    <n v="100"/>
    <s v="Kansas"/>
    <s v="Midwest"/>
    <n v="1"/>
    <n v="1"/>
    <n v="1"/>
    <n v="1"/>
    <n v="0"/>
    <m/>
    <n v="400"/>
    <n v="100"/>
    <n v="100"/>
    <n v="100"/>
    <n v="100"/>
    <n v="0"/>
    <n v="0"/>
    <n v="0"/>
    <n v="400"/>
    <n v="0"/>
    <n v="0"/>
    <n v="0"/>
    <n v="0"/>
    <n v="0"/>
    <n v="400"/>
    <m/>
    <n v="1"/>
    <m/>
    <m/>
    <m/>
    <m/>
    <m/>
    <n v="1"/>
  </r>
  <r>
    <n v="1"/>
    <n v="100"/>
    <s v="Virginia"/>
    <s v="South"/>
    <n v="0"/>
    <m/>
    <m/>
    <m/>
    <m/>
    <m/>
    <n v="0"/>
    <n v="0"/>
    <n v="0"/>
    <n v="0"/>
    <n v="0"/>
    <n v="0"/>
    <n v="0"/>
    <n v="0"/>
    <n v="0"/>
    <n v="0"/>
    <n v="0"/>
    <n v="0"/>
    <n v="0"/>
    <n v="0"/>
    <n v="0"/>
    <n v="1"/>
    <m/>
    <m/>
    <m/>
    <m/>
    <m/>
    <m/>
    <m/>
  </r>
  <r>
    <n v="1"/>
    <n v="100"/>
    <s v="Xavier"/>
    <s v="West"/>
    <n v="1"/>
    <n v="0"/>
    <m/>
    <m/>
    <m/>
    <m/>
    <n v="100"/>
    <n v="100"/>
    <n v="0"/>
    <n v="0"/>
    <n v="0"/>
    <n v="0"/>
    <n v="0"/>
    <n v="0"/>
    <n v="0"/>
    <n v="0"/>
    <n v="0"/>
    <n v="100"/>
    <n v="100"/>
    <n v="100"/>
    <n v="0"/>
    <m/>
    <m/>
    <m/>
    <m/>
    <n v="1"/>
    <n v="1"/>
    <n v="1"/>
    <m/>
  </r>
  <r>
    <n v="2"/>
    <n v="110"/>
    <s v="Purdue"/>
    <s v="East"/>
    <n v="1"/>
    <n v="1"/>
    <n v="0"/>
    <m/>
    <m/>
    <m/>
    <n v="220"/>
    <n v="110"/>
    <n v="110"/>
    <n v="0"/>
    <n v="0"/>
    <n v="0"/>
    <n v="0"/>
    <n v="220"/>
    <n v="0"/>
    <n v="0"/>
    <n v="0"/>
    <n v="0"/>
    <n v="0"/>
    <n v="0"/>
    <n v="0"/>
    <n v="1"/>
    <m/>
    <m/>
    <m/>
    <m/>
    <m/>
    <m/>
    <m/>
  </r>
  <r>
    <n v="2"/>
    <n v="110"/>
    <s v="Duke"/>
    <s v="Midwest"/>
    <n v="1"/>
    <n v="1"/>
    <n v="1"/>
    <n v="0"/>
    <m/>
    <m/>
    <n v="330"/>
    <n v="110"/>
    <n v="110"/>
    <n v="110"/>
    <n v="0"/>
    <n v="0"/>
    <n v="0"/>
    <n v="0"/>
    <n v="330"/>
    <n v="0"/>
    <n v="0"/>
    <n v="330"/>
    <n v="330"/>
    <n v="330"/>
    <n v="330"/>
    <m/>
    <n v="1"/>
    <m/>
    <m/>
    <n v="1"/>
    <n v="1"/>
    <n v="1"/>
    <n v="1"/>
  </r>
  <r>
    <n v="2"/>
    <n v="110"/>
    <s v="Cincinnati"/>
    <s v="South"/>
    <n v="1"/>
    <n v="0"/>
    <m/>
    <m/>
    <m/>
    <m/>
    <n v="110"/>
    <n v="110"/>
    <n v="0"/>
    <n v="0"/>
    <n v="0"/>
    <n v="0"/>
    <n v="0"/>
    <n v="0"/>
    <n v="0"/>
    <n v="0"/>
    <n v="0"/>
    <n v="0"/>
    <n v="0"/>
    <n v="0"/>
    <n v="0"/>
    <m/>
    <m/>
    <m/>
    <m/>
    <m/>
    <m/>
    <m/>
    <m/>
  </r>
  <r>
    <n v="2"/>
    <n v="110"/>
    <s v="North Carolina"/>
    <s v="West"/>
    <n v="1"/>
    <n v="0"/>
    <m/>
    <m/>
    <m/>
    <m/>
    <n v="110"/>
    <n v="110"/>
    <n v="0"/>
    <n v="0"/>
    <n v="0"/>
    <n v="0"/>
    <n v="0"/>
    <n v="0"/>
    <n v="0"/>
    <n v="110"/>
    <n v="110"/>
    <n v="0"/>
    <n v="0"/>
    <n v="0"/>
    <n v="0"/>
    <m/>
    <m/>
    <n v="1"/>
    <n v="1"/>
    <m/>
    <m/>
    <m/>
    <m/>
  </r>
  <r>
    <n v="3"/>
    <n v="120"/>
    <s v="Texas Tech"/>
    <s v="East"/>
    <n v="1"/>
    <n v="1"/>
    <n v="1"/>
    <n v="0"/>
    <m/>
    <m/>
    <n v="360"/>
    <n v="120"/>
    <n v="120"/>
    <n v="120"/>
    <n v="0"/>
    <n v="0"/>
    <n v="0"/>
    <n v="0"/>
    <n v="0"/>
    <n v="0"/>
    <n v="0"/>
    <n v="0"/>
    <n v="0"/>
    <n v="0"/>
    <n v="0"/>
    <m/>
    <m/>
    <m/>
    <m/>
    <m/>
    <m/>
    <m/>
    <m/>
  </r>
  <r>
    <n v="3"/>
    <n v="120"/>
    <s v="Michigan State"/>
    <s v="Midwest"/>
    <n v="1"/>
    <n v="0"/>
    <m/>
    <m/>
    <m/>
    <m/>
    <n v="120"/>
    <n v="120"/>
    <n v="0"/>
    <n v="0"/>
    <n v="0"/>
    <n v="0"/>
    <n v="0"/>
    <n v="120"/>
    <n v="0"/>
    <n v="120"/>
    <n v="0"/>
    <n v="0"/>
    <n v="0"/>
    <n v="0"/>
    <n v="0"/>
    <n v="1"/>
    <m/>
    <n v="1"/>
    <m/>
    <m/>
    <m/>
    <m/>
    <m/>
  </r>
  <r>
    <n v="3"/>
    <n v="120"/>
    <s v="Tennessee"/>
    <s v="South"/>
    <n v="1"/>
    <n v="0"/>
    <m/>
    <m/>
    <m/>
    <m/>
    <n v="120"/>
    <n v="120"/>
    <n v="0"/>
    <n v="0"/>
    <n v="0"/>
    <n v="0"/>
    <n v="0"/>
    <n v="0"/>
    <n v="0"/>
    <n v="0"/>
    <n v="120"/>
    <n v="0"/>
    <n v="0"/>
    <n v="120"/>
    <n v="120"/>
    <m/>
    <m/>
    <m/>
    <n v="1"/>
    <m/>
    <m/>
    <n v="1"/>
    <n v="1"/>
  </r>
  <r>
    <n v="3"/>
    <n v="120"/>
    <s v="Michigan"/>
    <s v="West"/>
    <n v="1"/>
    <n v="1"/>
    <n v="1"/>
    <n v="1"/>
    <n v="1"/>
    <n v="0"/>
    <n v="600"/>
    <n v="120"/>
    <n v="120"/>
    <n v="120"/>
    <n v="120"/>
    <n v="120"/>
    <n v="0"/>
    <n v="0"/>
    <n v="600"/>
    <n v="0"/>
    <n v="0"/>
    <n v="600"/>
    <n v="600"/>
    <n v="0"/>
    <n v="0"/>
    <m/>
    <n v="1"/>
    <m/>
    <m/>
    <n v="1"/>
    <n v="1"/>
    <m/>
    <m/>
  </r>
  <r>
    <n v="4"/>
    <n v="130"/>
    <s v="Wichita State"/>
    <s v="East"/>
    <n v="0"/>
    <m/>
    <m/>
    <m/>
    <m/>
    <m/>
    <n v="0"/>
    <n v="0"/>
    <n v="0"/>
    <n v="0"/>
    <n v="0"/>
    <n v="0"/>
    <n v="0"/>
    <n v="0"/>
    <n v="0"/>
    <n v="0"/>
    <n v="0"/>
    <n v="0"/>
    <n v="0"/>
    <n v="0"/>
    <n v="0"/>
    <m/>
    <m/>
    <m/>
    <m/>
    <m/>
    <n v="1"/>
    <m/>
    <n v="1"/>
  </r>
  <r>
    <n v="4"/>
    <n v="130"/>
    <s v="Auburn"/>
    <s v="Midwest"/>
    <n v="1"/>
    <n v="0"/>
    <m/>
    <m/>
    <m/>
    <m/>
    <n v="130"/>
    <n v="130"/>
    <n v="0"/>
    <n v="0"/>
    <n v="0"/>
    <n v="0"/>
    <n v="0"/>
    <n v="0"/>
    <n v="130"/>
    <n v="0"/>
    <n v="130"/>
    <n v="0"/>
    <n v="0"/>
    <n v="0"/>
    <n v="0"/>
    <m/>
    <n v="1"/>
    <m/>
    <n v="1"/>
    <m/>
    <m/>
    <m/>
    <m/>
  </r>
  <r>
    <n v="4"/>
    <n v="130"/>
    <s v="Arizona"/>
    <s v="South"/>
    <n v="0"/>
    <m/>
    <m/>
    <m/>
    <m/>
    <m/>
    <n v="0"/>
    <n v="0"/>
    <n v="0"/>
    <n v="0"/>
    <n v="0"/>
    <n v="0"/>
    <n v="0"/>
    <n v="0"/>
    <n v="0"/>
    <n v="0"/>
    <n v="0"/>
    <n v="0"/>
    <n v="0"/>
    <n v="0"/>
    <n v="0"/>
    <m/>
    <m/>
    <n v="1"/>
    <m/>
    <m/>
    <m/>
    <m/>
    <m/>
  </r>
  <r>
    <n v="4"/>
    <n v="130"/>
    <s v="Gonzaga"/>
    <s v="West"/>
    <n v="1"/>
    <n v="1"/>
    <n v="0"/>
    <m/>
    <m/>
    <m/>
    <n v="260"/>
    <n v="130"/>
    <n v="130"/>
    <n v="0"/>
    <n v="0"/>
    <n v="0"/>
    <n v="0"/>
    <n v="260"/>
    <n v="0"/>
    <n v="0"/>
    <n v="0"/>
    <n v="260"/>
    <n v="0"/>
    <n v="260"/>
    <n v="0"/>
    <n v="1"/>
    <m/>
    <m/>
    <m/>
    <n v="1"/>
    <m/>
    <n v="1"/>
    <m/>
  </r>
  <r>
    <n v="5"/>
    <n v="140"/>
    <s v="West Virginia"/>
    <s v="East"/>
    <n v="1"/>
    <n v="1"/>
    <n v="0"/>
    <m/>
    <m/>
    <m/>
    <n v="280"/>
    <n v="140"/>
    <n v="140"/>
    <n v="0"/>
    <n v="0"/>
    <n v="0"/>
    <n v="0"/>
    <n v="280"/>
    <n v="0"/>
    <n v="280"/>
    <n v="0"/>
    <n v="0"/>
    <n v="0"/>
    <n v="280"/>
    <n v="0"/>
    <n v="1"/>
    <m/>
    <n v="1"/>
    <m/>
    <m/>
    <m/>
    <n v="1"/>
    <m/>
  </r>
  <r>
    <n v="5"/>
    <n v="140"/>
    <s v="Clemson"/>
    <s v="Midwest"/>
    <n v="1"/>
    <n v="1"/>
    <n v="0"/>
    <m/>
    <m/>
    <m/>
    <n v="280"/>
    <n v="140"/>
    <n v="140"/>
    <n v="0"/>
    <n v="0"/>
    <n v="0"/>
    <n v="0"/>
    <n v="0"/>
    <n v="0"/>
    <n v="0"/>
    <n v="0"/>
    <n v="280"/>
    <n v="0"/>
    <n v="0"/>
    <n v="0"/>
    <m/>
    <m/>
    <m/>
    <m/>
    <n v="1"/>
    <m/>
    <m/>
    <m/>
  </r>
  <r>
    <n v="5"/>
    <n v="140"/>
    <s v="Kentucky"/>
    <s v="South"/>
    <n v="1"/>
    <n v="1"/>
    <n v="0"/>
    <m/>
    <m/>
    <m/>
    <n v="280"/>
    <n v="140"/>
    <n v="140"/>
    <n v="0"/>
    <n v="0"/>
    <n v="0"/>
    <n v="0"/>
    <n v="0"/>
    <n v="280"/>
    <n v="0"/>
    <n v="0"/>
    <n v="0"/>
    <n v="280"/>
    <n v="0"/>
    <n v="280"/>
    <m/>
    <n v="1"/>
    <m/>
    <m/>
    <m/>
    <n v="1"/>
    <m/>
    <n v="1"/>
  </r>
  <r>
    <n v="5"/>
    <n v="140"/>
    <s v="Ohio State"/>
    <s v="West"/>
    <n v="1"/>
    <n v="0"/>
    <m/>
    <m/>
    <m/>
    <m/>
    <n v="140"/>
    <n v="140"/>
    <n v="0"/>
    <n v="0"/>
    <n v="0"/>
    <n v="0"/>
    <n v="0"/>
    <n v="0"/>
    <n v="0"/>
    <n v="0"/>
    <n v="140"/>
    <n v="0"/>
    <n v="0"/>
    <n v="0"/>
    <n v="0"/>
    <m/>
    <m/>
    <m/>
    <n v="1"/>
    <m/>
    <m/>
    <m/>
    <m/>
  </r>
  <r>
    <n v="6"/>
    <n v="150"/>
    <s v="Florida"/>
    <s v="East"/>
    <n v="1"/>
    <n v="0"/>
    <m/>
    <m/>
    <m/>
    <m/>
    <n v="150"/>
    <n v="150"/>
    <n v="0"/>
    <n v="0"/>
    <n v="0"/>
    <n v="0"/>
    <n v="0"/>
    <n v="0"/>
    <n v="150"/>
    <n v="0"/>
    <n v="150"/>
    <n v="0"/>
    <n v="0"/>
    <n v="0"/>
    <n v="0"/>
    <m/>
    <n v="1"/>
    <m/>
    <n v="1"/>
    <m/>
    <m/>
    <m/>
    <m/>
  </r>
  <r>
    <n v="6"/>
    <n v="150"/>
    <s v="Texas Christian"/>
    <s v="Midwest"/>
    <n v="0"/>
    <m/>
    <m/>
    <m/>
    <m/>
    <m/>
    <n v="0"/>
    <n v="0"/>
    <n v="0"/>
    <n v="0"/>
    <n v="0"/>
    <n v="0"/>
    <n v="0"/>
    <n v="0"/>
    <n v="0"/>
    <n v="0"/>
    <n v="0"/>
    <n v="0"/>
    <n v="0"/>
    <n v="0"/>
    <n v="0"/>
    <m/>
    <m/>
    <m/>
    <m/>
    <m/>
    <m/>
    <m/>
    <m/>
  </r>
  <r>
    <n v="6"/>
    <n v="150"/>
    <s v="Miami (FL)"/>
    <s v="South"/>
    <n v="0"/>
    <m/>
    <m/>
    <m/>
    <m/>
    <m/>
    <n v="0"/>
    <n v="0"/>
    <n v="0"/>
    <n v="0"/>
    <n v="0"/>
    <n v="0"/>
    <n v="0"/>
    <n v="0"/>
    <n v="0"/>
    <n v="0"/>
    <n v="0"/>
    <n v="0"/>
    <n v="0"/>
    <n v="0"/>
    <n v="0"/>
    <n v="1"/>
    <m/>
    <m/>
    <m/>
    <n v="1"/>
    <n v="1"/>
    <m/>
    <n v="1"/>
  </r>
  <r>
    <n v="6"/>
    <n v="150"/>
    <s v="Houston"/>
    <s v="West"/>
    <n v="1"/>
    <n v="0"/>
    <m/>
    <m/>
    <m/>
    <m/>
    <n v="150"/>
    <n v="150"/>
    <n v="0"/>
    <n v="0"/>
    <n v="0"/>
    <n v="0"/>
    <n v="0"/>
    <n v="0"/>
    <n v="0"/>
    <n v="150"/>
    <n v="0"/>
    <n v="0"/>
    <n v="0"/>
    <n v="150"/>
    <n v="0"/>
    <m/>
    <m/>
    <n v="1"/>
    <m/>
    <m/>
    <m/>
    <n v="1"/>
    <m/>
  </r>
  <r>
    <n v="7"/>
    <n v="160"/>
    <s v="Arkansas"/>
    <s v="East"/>
    <n v="0"/>
    <m/>
    <m/>
    <m/>
    <m/>
    <m/>
    <n v="0"/>
    <n v="0"/>
    <n v="0"/>
    <n v="0"/>
    <n v="0"/>
    <n v="0"/>
    <n v="0"/>
    <n v="0"/>
    <n v="0"/>
    <n v="0"/>
    <n v="0"/>
    <n v="0"/>
    <n v="0"/>
    <n v="0"/>
    <n v="0"/>
    <m/>
    <m/>
    <n v="1"/>
    <n v="1"/>
    <m/>
    <m/>
    <n v="1"/>
    <n v="1"/>
  </r>
  <r>
    <n v="7"/>
    <n v="160"/>
    <s v="Rhode Island"/>
    <s v="Midwest"/>
    <n v="1"/>
    <n v="0"/>
    <m/>
    <m/>
    <m/>
    <m/>
    <n v="160"/>
    <n v="160"/>
    <n v="0"/>
    <n v="0"/>
    <n v="0"/>
    <n v="0"/>
    <n v="0"/>
    <n v="0"/>
    <n v="0"/>
    <n v="0"/>
    <n v="0"/>
    <n v="160"/>
    <n v="160"/>
    <n v="0"/>
    <n v="0"/>
    <m/>
    <m/>
    <m/>
    <m/>
    <n v="1"/>
    <n v="1"/>
    <m/>
    <m/>
  </r>
  <r>
    <n v="7"/>
    <n v="160"/>
    <s v="Nevada"/>
    <s v="South"/>
    <n v="1"/>
    <n v="1"/>
    <n v="0"/>
    <m/>
    <m/>
    <m/>
    <n v="320"/>
    <n v="160"/>
    <n v="160"/>
    <n v="0"/>
    <n v="0"/>
    <n v="0"/>
    <n v="0"/>
    <n v="0"/>
    <n v="0"/>
    <n v="0"/>
    <n v="0"/>
    <n v="0"/>
    <n v="0"/>
    <n v="0"/>
    <n v="0"/>
    <m/>
    <m/>
    <m/>
    <m/>
    <m/>
    <m/>
    <m/>
    <m/>
  </r>
  <r>
    <n v="7"/>
    <n v="160"/>
    <s v="Texas A&amp;M"/>
    <s v="West"/>
    <n v="1"/>
    <n v="1"/>
    <n v="0"/>
    <m/>
    <m/>
    <m/>
    <n v="320"/>
    <n v="160"/>
    <n v="160"/>
    <n v="0"/>
    <n v="0"/>
    <n v="0"/>
    <n v="0"/>
    <n v="320"/>
    <n v="320"/>
    <n v="0"/>
    <n v="0"/>
    <n v="0"/>
    <n v="0"/>
    <n v="0"/>
    <n v="0"/>
    <n v="1"/>
    <n v="1"/>
    <m/>
    <m/>
    <m/>
    <m/>
    <m/>
    <m/>
  </r>
  <r>
    <n v="8"/>
    <n v="170"/>
    <s v="Virginia Tech"/>
    <s v="East"/>
    <n v="0"/>
    <m/>
    <m/>
    <m/>
    <m/>
    <m/>
    <n v="0"/>
    <n v="0"/>
    <n v="0"/>
    <n v="0"/>
    <n v="0"/>
    <n v="0"/>
    <n v="0"/>
    <n v="0"/>
    <n v="0"/>
    <n v="0"/>
    <n v="0"/>
    <n v="0"/>
    <n v="0"/>
    <n v="0"/>
    <n v="0"/>
    <m/>
    <m/>
    <m/>
    <m/>
    <n v="1"/>
    <m/>
    <n v="1"/>
    <m/>
  </r>
  <r>
    <n v="8"/>
    <n v="170"/>
    <s v="Seton Hall"/>
    <s v="Midwest"/>
    <n v="1"/>
    <n v="0"/>
    <m/>
    <m/>
    <m/>
    <m/>
    <n v="170"/>
    <n v="170"/>
    <n v="0"/>
    <n v="0"/>
    <n v="0"/>
    <n v="0"/>
    <n v="0"/>
    <n v="0"/>
    <n v="0"/>
    <n v="0"/>
    <n v="0"/>
    <n v="0"/>
    <n v="0"/>
    <n v="0"/>
    <n v="0"/>
    <m/>
    <m/>
    <m/>
    <m/>
    <m/>
    <m/>
    <m/>
    <m/>
  </r>
  <r>
    <n v="8"/>
    <n v="170"/>
    <s v="Creighton"/>
    <s v="South"/>
    <n v="0"/>
    <m/>
    <m/>
    <m/>
    <m/>
    <m/>
    <n v="0"/>
    <n v="0"/>
    <n v="0"/>
    <n v="0"/>
    <n v="0"/>
    <n v="0"/>
    <n v="0"/>
    <n v="0"/>
    <n v="0"/>
    <n v="0"/>
    <n v="0"/>
    <n v="0"/>
    <n v="0"/>
    <n v="0"/>
    <n v="0"/>
    <m/>
    <n v="1"/>
    <m/>
    <m/>
    <m/>
    <m/>
    <m/>
    <m/>
  </r>
  <r>
    <n v="8"/>
    <n v="170"/>
    <s v="Missouri"/>
    <s v="West"/>
    <n v="0"/>
    <m/>
    <m/>
    <m/>
    <m/>
    <m/>
    <n v="0"/>
    <n v="0"/>
    <n v="0"/>
    <n v="0"/>
    <n v="0"/>
    <n v="0"/>
    <n v="0"/>
    <n v="0"/>
    <n v="0"/>
    <n v="0"/>
    <n v="0"/>
    <n v="0"/>
    <n v="0"/>
    <n v="0"/>
    <n v="0"/>
    <n v="1"/>
    <m/>
    <n v="1"/>
    <n v="1"/>
    <m/>
    <n v="1"/>
    <m/>
    <n v="1"/>
  </r>
  <r>
    <n v="9"/>
    <n v="180"/>
    <s v="Alabama"/>
    <s v="East"/>
    <n v="1"/>
    <n v="0"/>
    <m/>
    <m/>
    <m/>
    <m/>
    <n v="180"/>
    <n v="180"/>
    <n v="0"/>
    <n v="0"/>
    <n v="0"/>
    <n v="0"/>
    <n v="0"/>
    <n v="0"/>
    <n v="180"/>
    <n v="180"/>
    <n v="0"/>
    <n v="180"/>
    <n v="0"/>
    <n v="0"/>
    <n v="180"/>
    <m/>
    <n v="1"/>
    <n v="1"/>
    <m/>
    <n v="1"/>
    <m/>
    <m/>
    <n v="1"/>
  </r>
  <r>
    <n v="9"/>
    <n v="180"/>
    <s v="North Carolina State"/>
    <s v="Midwest"/>
    <n v="0"/>
    <m/>
    <m/>
    <m/>
    <m/>
    <m/>
    <n v="0"/>
    <n v="0"/>
    <n v="0"/>
    <n v="0"/>
    <n v="0"/>
    <n v="0"/>
    <n v="0"/>
    <n v="0"/>
    <n v="0"/>
    <n v="0"/>
    <n v="0"/>
    <n v="0"/>
    <n v="0"/>
    <n v="0"/>
    <n v="0"/>
    <n v="1"/>
    <m/>
    <m/>
    <m/>
    <m/>
    <m/>
    <m/>
    <m/>
  </r>
  <r>
    <n v="9"/>
    <n v="180"/>
    <s v="Kansas State"/>
    <s v="South"/>
    <n v="1"/>
    <n v="1"/>
    <n v="1"/>
    <n v="0"/>
    <m/>
    <m/>
    <n v="540"/>
    <n v="180"/>
    <n v="180"/>
    <n v="180"/>
    <n v="0"/>
    <n v="0"/>
    <n v="0"/>
    <n v="0"/>
    <n v="0"/>
    <n v="0"/>
    <n v="540"/>
    <n v="0"/>
    <n v="540"/>
    <n v="540"/>
    <n v="0"/>
    <m/>
    <m/>
    <m/>
    <n v="1"/>
    <m/>
    <n v="1"/>
    <n v="1"/>
    <m/>
  </r>
  <r>
    <n v="9"/>
    <n v="180"/>
    <s v="Florida State"/>
    <s v="West"/>
    <n v="1"/>
    <n v="1"/>
    <n v="1"/>
    <n v="0"/>
    <m/>
    <m/>
    <n v="540"/>
    <n v="180"/>
    <n v="180"/>
    <n v="180"/>
    <n v="0"/>
    <n v="0"/>
    <n v="0"/>
    <n v="0"/>
    <n v="0"/>
    <n v="0"/>
    <n v="0"/>
    <n v="0"/>
    <n v="0"/>
    <n v="0"/>
    <n v="0"/>
    <m/>
    <m/>
    <m/>
    <m/>
    <m/>
    <m/>
    <m/>
    <m/>
  </r>
  <r>
    <n v="10"/>
    <n v="190"/>
    <s v="Butler"/>
    <s v="East"/>
    <n v="1"/>
    <n v="0"/>
    <m/>
    <m/>
    <m/>
    <m/>
    <n v="190"/>
    <n v="190"/>
    <n v="0"/>
    <n v="0"/>
    <n v="0"/>
    <n v="0"/>
    <n v="0"/>
    <n v="0"/>
    <n v="0"/>
    <n v="0"/>
    <n v="190"/>
    <n v="190"/>
    <n v="0"/>
    <n v="0"/>
    <n v="0"/>
    <m/>
    <m/>
    <m/>
    <n v="1"/>
    <n v="1"/>
    <m/>
    <m/>
    <m/>
  </r>
  <r>
    <n v="10"/>
    <n v="190"/>
    <s v="Oklahoma"/>
    <s v="Midwest"/>
    <n v="0"/>
    <m/>
    <m/>
    <m/>
    <m/>
    <m/>
    <n v="0"/>
    <n v="0"/>
    <n v="0"/>
    <n v="0"/>
    <n v="0"/>
    <n v="0"/>
    <n v="0"/>
    <n v="0"/>
    <n v="0"/>
    <n v="0"/>
    <n v="0"/>
    <n v="0"/>
    <n v="0"/>
    <n v="0"/>
    <n v="0"/>
    <m/>
    <n v="1"/>
    <m/>
    <m/>
    <m/>
    <n v="1"/>
    <n v="1"/>
    <n v="1"/>
  </r>
  <r>
    <n v="10"/>
    <n v="190"/>
    <s v="Texas"/>
    <s v="South"/>
    <n v="0"/>
    <m/>
    <m/>
    <m/>
    <m/>
    <m/>
    <n v="0"/>
    <n v="0"/>
    <n v="0"/>
    <n v="0"/>
    <n v="0"/>
    <n v="0"/>
    <n v="0"/>
    <n v="0"/>
    <n v="0"/>
    <n v="0"/>
    <n v="0"/>
    <n v="0"/>
    <n v="0"/>
    <n v="0"/>
    <n v="0"/>
    <n v="1"/>
    <m/>
    <n v="1"/>
    <m/>
    <m/>
    <m/>
    <m/>
    <m/>
  </r>
  <r>
    <n v="10"/>
    <n v="190"/>
    <s v="Providence"/>
    <s v="West"/>
    <n v="0"/>
    <m/>
    <m/>
    <m/>
    <m/>
    <m/>
    <n v="0"/>
    <n v="0"/>
    <n v="0"/>
    <n v="0"/>
    <n v="0"/>
    <n v="0"/>
    <n v="0"/>
    <n v="0"/>
    <n v="0"/>
    <n v="0"/>
    <n v="0"/>
    <n v="0"/>
    <n v="0"/>
    <n v="0"/>
    <n v="0"/>
    <m/>
    <m/>
    <m/>
    <m/>
    <m/>
    <m/>
    <m/>
    <m/>
  </r>
  <r>
    <n v="11"/>
    <n v="200"/>
    <s v="St. Bonaventure"/>
    <s v="East"/>
    <n v="0"/>
    <m/>
    <m/>
    <m/>
    <m/>
    <m/>
    <n v="0"/>
    <n v="0"/>
    <n v="0"/>
    <n v="0"/>
    <n v="0"/>
    <n v="0"/>
    <n v="0"/>
    <n v="0"/>
    <n v="0"/>
    <n v="0"/>
    <n v="0"/>
    <n v="0"/>
    <n v="0"/>
    <n v="0"/>
    <n v="0"/>
    <n v="1"/>
    <m/>
    <m/>
    <m/>
    <m/>
    <m/>
    <m/>
    <n v="1"/>
  </r>
  <r>
    <n v="11"/>
    <n v="200"/>
    <s v="Syracuse"/>
    <s v="Midwest"/>
    <n v="1"/>
    <n v="1"/>
    <n v="0"/>
    <m/>
    <m/>
    <m/>
    <n v="400"/>
    <n v="200"/>
    <n v="200"/>
    <n v="0"/>
    <n v="0"/>
    <n v="0"/>
    <n v="0"/>
    <n v="0"/>
    <n v="400"/>
    <n v="400"/>
    <n v="0"/>
    <n v="0"/>
    <n v="0"/>
    <n v="400"/>
    <n v="0"/>
    <m/>
    <n v="1"/>
    <n v="1"/>
    <m/>
    <m/>
    <m/>
    <n v="1"/>
    <m/>
  </r>
  <r>
    <n v="11"/>
    <n v="200"/>
    <s v="Loyola (IL)"/>
    <s v="South"/>
    <n v="1"/>
    <n v="1"/>
    <n v="1"/>
    <n v="1"/>
    <n v="0"/>
    <m/>
    <n v="800"/>
    <n v="200"/>
    <n v="200"/>
    <n v="200"/>
    <n v="200"/>
    <n v="0"/>
    <n v="0"/>
    <n v="0"/>
    <n v="0"/>
    <n v="0"/>
    <n v="0"/>
    <n v="0"/>
    <n v="0"/>
    <n v="0"/>
    <n v="0"/>
    <m/>
    <m/>
    <m/>
    <m/>
    <m/>
    <m/>
    <m/>
    <m/>
  </r>
  <r>
    <n v="11"/>
    <n v="200"/>
    <s v="San Diego State"/>
    <s v="West"/>
    <n v="0"/>
    <m/>
    <m/>
    <m/>
    <m/>
    <m/>
    <n v="0"/>
    <n v="0"/>
    <n v="0"/>
    <n v="0"/>
    <n v="0"/>
    <n v="0"/>
    <n v="0"/>
    <n v="0"/>
    <n v="0"/>
    <n v="0"/>
    <n v="0"/>
    <n v="0"/>
    <n v="0"/>
    <n v="0"/>
    <n v="0"/>
    <m/>
    <m/>
    <m/>
    <n v="1"/>
    <n v="1"/>
    <n v="1"/>
    <m/>
    <m/>
  </r>
  <r>
    <n v="12"/>
    <n v="210"/>
    <s v="Murray State"/>
    <s v="East"/>
    <n v="0"/>
    <m/>
    <m/>
    <m/>
    <m/>
    <m/>
    <n v="0"/>
    <n v="0"/>
    <n v="0"/>
    <n v="0"/>
    <n v="0"/>
    <n v="0"/>
    <n v="0"/>
    <n v="0"/>
    <n v="0"/>
    <n v="0"/>
    <n v="0"/>
    <n v="0"/>
    <n v="0"/>
    <n v="0"/>
    <n v="0"/>
    <m/>
    <m/>
    <m/>
    <n v="1"/>
    <n v="1"/>
    <m/>
    <m/>
    <n v="1"/>
  </r>
  <r>
    <n v="12"/>
    <n v="210"/>
    <s v="New Mexico State"/>
    <s v="Midwest"/>
    <n v="0"/>
    <m/>
    <m/>
    <m/>
    <m/>
    <m/>
    <n v="0"/>
    <n v="0"/>
    <n v="0"/>
    <n v="0"/>
    <n v="0"/>
    <n v="0"/>
    <n v="0"/>
    <n v="0"/>
    <n v="0"/>
    <n v="0"/>
    <n v="0"/>
    <n v="0"/>
    <n v="0"/>
    <n v="0"/>
    <n v="0"/>
    <n v="1"/>
    <m/>
    <m/>
    <m/>
    <m/>
    <n v="1"/>
    <m/>
    <m/>
  </r>
  <r>
    <n v="12"/>
    <n v="210"/>
    <s v="Davidson"/>
    <s v="South"/>
    <n v="0"/>
    <m/>
    <m/>
    <m/>
    <m/>
    <m/>
    <n v="0"/>
    <n v="0"/>
    <n v="0"/>
    <n v="0"/>
    <n v="0"/>
    <n v="0"/>
    <n v="0"/>
    <n v="0"/>
    <n v="0"/>
    <n v="0"/>
    <n v="0"/>
    <n v="0"/>
    <n v="0"/>
    <n v="0"/>
    <n v="0"/>
    <m/>
    <n v="1"/>
    <n v="1"/>
    <m/>
    <m/>
    <m/>
    <n v="1"/>
    <m/>
  </r>
  <r>
    <n v="12"/>
    <n v="210"/>
    <s v="South Dakota State"/>
    <s v="West"/>
    <n v="0"/>
    <m/>
    <m/>
    <m/>
    <m/>
    <m/>
    <n v="0"/>
    <n v="0"/>
    <n v="0"/>
    <n v="0"/>
    <n v="0"/>
    <n v="0"/>
    <n v="0"/>
    <n v="0"/>
    <n v="0"/>
    <n v="0"/>
    <n v="0"/>
    <n v="0"/>
    <n v="0"/>
    <n v="0"/>
    <n v="0"/>
    <m/>
    <m/>
    <m/>
    <m/>
    <m/>
    <m/>
    <m/>
    <m/>
  </r>
  <r>
    <n v="13"/>
    <n v="220"/>
    <s v="Marshall"/>
    <s v="East"/>
    <n v="1"/>
    <n v="0"/>
    <m/>
    <m/>
    <m/>
    <m/>
    <n v="220"/>
    <n v="220"/>
    <n v="0"/>
    <n v="0"/>
    <n v="0"/>
    <n v="0"/>
    <n v="0"/>
    <n v="0"/>
    <n v="220"/>
    <n v="0"/>
    <n v="0"/>
    <n v="0"/>
    <n v="220"/>
    <n v="220"/>
    <n v="220"/>
    <m/>
    <n v="1"/>
    <m/>
    <m/>
    <m/>
    <n v="1"/>
    <n v="1"/>
    <n v="1"/>
  </r>
  <r>
    <n v="13"/>
    <n v="220"/>
    <s v="College of Charleston"/>
    <s v="Midwest"/>
    <n v="0"/>
    <m/>
    <m/>
    <m/>
    <m/>
    <m/>
    <n v="0"/>
    <n v="0"/>
    <n v="0"/>
    <n v="0"/>
    <n v="0"/>
    <n v="0"/>
    <n v="0"/>
    <n v="0"/>
    <n v="0"/>
    <n v="0"/>
    <n v="0"/>
    <n v="0"/>
    <n v="0"/>
    <n v="0"/>
    <n v="0"/>
    <m/>
    <m/>
    <n v="1"/>
    <n v="1"/>
    <n v="1"/>
    <m/>
    <m/>
    <m/>
  </r>
  <r>
    <n v="13"/>
    <n v="220"/>
    <s v="Buffalo"/>
    <s v="South"/>
    <n v="1"/>
    <n v="0"/>
    <m/>
    <m/>
    <m/>
    <m/>
    <n v="220"/>
    <n v="220"/>
    <n v="0"/>
    <n v="0"/>
    <n v="0"/>
    <n v="0"/>
    <n v="0"/>
    <n v="220"/>
    <n v="0"/>
    <n v="0"/>
    <n v="0"/>
    <n v="0"/>
    <n v="0"/>
    <n v="0"/>
    <n v="0"/>
    <n v="1"/>
    <m/>
    <m/>
    <m/>
    <m/>
    <m/>
    <m/>
    <m/>
  </r>
  <r>
    <n v="13"/>
    <n v="220"/>
    <s v="North Carolina-Greensboro"/>
    <s v="West"/>
    <n v="0"/>
    <m/>
    <m/>
    <m/>
    <m/>
    <m/>
    <n v="0"/>
    <n v="0"/>
    <n v="0"/>
    <n v="0"/>
    <n v="0"/>
    <n v="0"/>
    <n v="0"/>
    <n v="0"/>
    <n v="0"/>
    <n v="0"/>
    <n v="0"/>
    <n v="0"/>
    <n v="0"/>
    <n v="0"/>
    <n v="0"/>
    <m/>
    <m/>
    <m/>
    <m/>
    <m/>
    <m/>
    <m/>
    <m/>
  </r>
  <r>
    <n v="14"/>
    <n v="230"/>
    <s v="Stephen F. Austin"/>
    <s v="East"/>
    <n v="0"/>
    <m/>
    <m/>
    <m/>
    <m/>
    <m/>
    <n v="0"/>
    <n v="0"/>
    <n v="0"/>
    <n v="0"/>
    <n v="0"/>
    <n v="0"/>
    <n v="0"/>
    <n v="0"/>
    <n v="0"/>
    <n v="0"/>
    <n v="0"/>
    <n v="0"/>
    <n v="0"/>
    <n v="0"/>
    <n v="0"/>
    <n v="1"/>
    <n v="1"/>
    <m/>
    <m/>
    <m/>
    <n v="1"/>
    <n v="1"/>
    <m/>
  </r>
  <r>
    <n v="14"/>
    <n v="230"/>
    <s v="Bucknell"/>
    <s v="Midwest"/>
    <n v="0"/>
    <m/>
    <m/>
    <m/>
    <m/>
    <m/>
    <n v="0"/>
    <n v="0"/>
    <n v="0"/>
    <n v="0"/>
    <n v="0"/>
    <n v="0"/>
    <n v="0"/>
    <n v="0"/>
    <n v="0"/>
    <n v="0"/>
    <n v="0"/>
    <n v="0"/>
    <n v="0"/>
    <n v="0"/>
    <n v="0"/>
    <m/>
    <m/>
    <m/>
    <n v="1"/>
    <n v="1"/>
    <m/>
    <m/>
    <m/>
  </r>
  <r>
    <n v="14"/>
    <n v="230"/>
    <s v="Wright State"/>
    <s v="South"/>
    <n v="0"/>
    <m/>
    <m/>
    <m/>
    <m/>
    <m/>
    <n v="0"/>
    <n v="0"/>
    <n v="0"/>
    <n v="0"/>
    <n v="0"/>
    <n v="0"/>
    <n v="0"/>
    <n v="0"/>
    <n v="0"/>
    <n v="0"/>
    <n v="0"/>
    <n v="0"/>
    <n v="0"/>
    <n v="0"/>
    <n v="0"/>
    <m/>
    <m/>
    <n v="1"/>
    <m/>
    <m/>
    <m/>
    <m/>
    <n v="1"/>
  </r>
  <r>
    <n v="14"/>
    <n v="230"/>
    <s v="Montana"/>
    <s v="West"/>
    <n v="0"/>
    <m/>
    <m/>
    <m/>
    <m/>
    <m/>
    <n v="0"/>
    <n v="0"/>
    <n v="0"/>
    <n v="0"/>
    <n v="0"/>
    <n v="0"/>
    <n v="0"/>
    <n v="0"/>
    <n v="0"/>
    <n v="0"/>
    <n v="0"/>
    <n v="0"/>
    <n v="0"/>
    <n v="0"/>
    <n v="0"/>
    <m/>
    <m/>
    <m/>
    <m/>
    <m/>
    <m/>
    <m/>
    <m/>
  </r>
  <r>
    <n v="15"/>
    <n v="240"/>
    <s v="Cal State Fullerton"/>
    <s v="East"/>
    <n v="0"/>
    <m/>
    <m/>
    <m/>
    <m/>
    <m/>
    <n v="0"/>
    <n v="0"/>
    <n v="0"/>
    <n v="0"/>
    <n v="0"/>
    <n v="0"/>
    <n v="0"/>
    <n v="0"/>
    <n v="0"/>
    <n v="0"/>
    <n v="0"/>
    <n v="0"/>
    <n v="0"/>
    <n v="0"/>
    <n v="0"/>
    <m/>
    <n v="1"/>
    <m/>
    <m/>
    <n v="1"/>
    <m/>
    <m/>
    <m/>
  </r>
  <r>
    <n v="15"/>
    <n v="240"/>
    <s v="Iona"/>
    <s v="Midwest"/>
    <n v="0"/>
    <m/>
    <m/>
    <m/>
    <m/>
    <m/>
    <n v="0"/>
    <n v="0"/>
    <n v="0"/>
    <n v="0"/>
    <n v="0"/>
    <n v="0"/>
    <n v="0"/>
    <n v="0"/>
    <n v="0"/>
    <n v="0"/>
    <n v="0"/>
    <n v="0"/>
    <n v="0"/>
    <n v="0"/>
    <n v="0"/>
    <n v="1"/>
    <m/>
    <n v="1"/>
    <n v="1"/>
    <m/>
    <m/>
    <m/>
    <n v="1"/>
  </r>
  <r>
    <n v="15"/>
    <n v="240"/>
    <s v="Georgia State"/>
    <s v="South"/>
    <n v="0"/>
    <m/>
    <m/>
    <m/>
    <m/>
    <m/>
    <n v="0"/>
    <n v="0"/>
    <n v="0"/>
    <n v="0"/>
    <n v="0"/>
    <n v="0"/>
    <n v="0"/>
    <n v="0"/>
    <n v="0"/>
    <n v="0"/>
    <n v="0"/>
    <n v="0"/>
    <n v="0"/>
    <n v="0"/>
    <n v="0"/>
    <m/>
    <m/>
    <m/>
    <m/>
    <m/>
    <m/>
    <n v="1"/>
    <m/>
  </r>
  <r>
    <n v="15"/>
    <n v="240"/>
    <s v="Lipscomb"/>
    <s v="West"/>
    <n v="0"/>
    <m/>
    <m/>
    <m/>
    <m/>
    <m/>
    <n v="0"/>
    <n v="0"/>
    <n v="0"/>
    <n v="0"/>
    <n v="0"/>
    <n v="0"/>
    <n v="0"/>
    <n v="0"/>
    <n v="0"/>
    <n v="0"/>
    <n v="0"/>
    <n v="0"/>
    <n v="0"/>
    <n v="0"/>
    <n v="0"/>
    <m/>
    <m/>
    <m/>
    <m/>
    <m/>
    <n v="1"/>
    <m/>
    <m/>
  </r>
  <r>
    <n v="16"/>
    <n v="250"/>
    <s v="Radford"/>
    <s v="East"/>
    <n v="0"/>
    <m/>
    <m/>
    <m/>
    <m/>
    <m/>
    <n v="0"/>
    <n v="0"/>
    <n v="0"/>
    <n v="0"/>
    <n v="0"/>
    <n v="0"/>
    <n v="0"/>
    <n v="0"/>
    <n v="0"/>
    <n v="0"/>
    <n v="0"/>
    <n v="0"/>
    <n v="0"/>
    <n v="0"/>
    <n v="0"/>
    <n v="1"/>
    <m/>
    <m/>
    <m/>
    <n v="1"/>
    <m/>
    <m/>
    <m/>
  </r>
  <r>
    <n v="16"/>
    <n v="250"/>
    <s v="Pennsylvania"/>
    <s v="Midwest"/>
    <n v="0"/>
    <m/>
    <m/>
    <m/>
    <m/>
    <m/>
    <n v="0"/>
    <n v="0"/>
    <n v="0"/>
    <n v="0"/>
    <n v="0"/>
    <n v="0"/>
    <n v="0"/>
    <n v="0"/>
    <n v="0"/>
    <n v="0"/>
    <n v="0"/>
    <n v="0"/>
    <n v="0"/>
    <n v="0"/>
    <n v="0"/>
    <m/>
    <m/>
    <m/>
    <m/>
    <m/>
    <m/>
    <m/>
    <m/>
  </r>
  <r>
    <n v="16"/>
    <n v="250"/>
    <s v="Maryland-Baltimore County"/>
    <s v="South"/>
    <n v="1"/>
    <n v="0"/>
    <m/>
    <m/>
    <m/>
    <m/>
    <n v="250"/>
    <n v="250"/>
    <n v="0"/>
    <n v="0"/>
    <n v="0"/>
    <n v="0"/>
    <n v="0"/>
    <n v="0"/>
    <n v="0"/>
    <n v="0"/>
    <n v="0"/>
    <n v="0"/>
    <n v="250"/>
    <n v="250"/>
    <n v="0"/>
    <m/>
    <m/>
    <m/>
    <m/>
    <m/>
    <n v="1"/>
    <n v="1"/>
    <m/>
  </r>
  <r>
    <n v="16"/>
    <n v="250"/>
    <s v="Texas Southern"/>
    <s v="West"/>
    <n v="0"/>
    <m/>
    <m/>
    <m/>
    <m/>
    <m/>
    <n v="0"/>
    <n v="0"/>
    <n v="0"/>
    <n v="0"/>
    <n v="0"/>
    <n v="0"/>
    <n v="0"/>
    <n v="0"/>
    <n v="0"/>
    <n v="0"/>
    <n v="0"/>
    <n v="0"/>
    <n v="0"/>
    <n v="0"/>
    <n v="0"/>
    <m/>
    <n v="1"/>
    <n v="1"/>
    <n v="1"/>
    <m/>
    <m/>
    <m/>
    <n v="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100-000000000000}" name="PivotTable1" cacheId="2" dataOnRows="1" applyNumberFormats="0" applyBorderFormats="0" applyFontFormats="0" applyPatternFormats="0" applyAlignmentFormats="0" applyWidthHeightFormats="1" dataCaption="Scores" updatedVersion="6" minRefreshableVersion="3" useAutoFormatting="1" itemPrintTitles="1" createdVersion="6" indent="0" outline="1" outlineData="1" multipleFieldFilters="0" chartFormat="1">
  <location ref="A1:B9" firstHeaderRow="1" firstDataRow="1" firstDataCol="1"/>
  <pivotFields count="33">
    <pivotField subtotalTop="0" showAll="0" defaultSubtotal="0"/>
    <pivotField subtotalTop="0" showAll="0" defaultSubtotal="0"/>
    <pivotField subtotalTop="0" multipleItemSelectionAllowed="1" showAll="0" defaultSubtotal="0"/>
    <pivotField subtotalTop="0" showAll="0" defaultSubtotal="0"/>
    <pivotField subtotalTop="0" multipleItemSelectionAllowed="1" showAll="0" defaultSubtotal="0"/>
    <pivotField subtotalTop="0" showAll="0" defaultSubtotal="0"/>
    <pivotField subtotalTop="0" showAll="0" defaultSubtotal="0"/>
    <pivotField subtotalTop="0" showAll="0" defaultSubtotal="0"/>
    <pivotField subtotalTop="0" showAll="0" defaultSubtotal="0"/>
    <pivotField subtotalTop="0" showAll="0" defaultSubtotal="0"/>
    <pivotField subtotalTop="0" showAll="0" defaultSubtotal="0"/>
    <pivotField subtotalTop="0" showAll="0" defaultSubtotal="0"/>
    <pivotField subtotalTop="0" showAll="0" defaultSubtotal="0"/>
    <pivotField subtotalTop="0" showAll="0" defaultSubtotal="0"/>
    <pivotField subtotalTop="0" showAll="0" defaultSubtotal="0"/>
    <pivotField subtotalTop="0" showAll="0" defaultSubtotal="0"/>
    <pivotField subtotalTop="0" showAll="0" defaultSubtotal="0"/>
    <pivotField dataField="1" subtotalTop="0" showAll="0" defaultSubtotal="0"/>
    <pivotField dataField="1" subtotalTop="0" showAll="0" defaultSubtotal="0"/>
    <pivotField dataField="1" subtotalTop="0" showAll="0" defaultSubtotal="0"/>
    <pivotField dataField="1" subtotalTop="0" showAll="0" defaultSubtotal="0"/>
    <pivotField dataField="1" subtotalTop="0" showAll="0" defaultSubtotal="0"/>
    <pivotField dataField="1" subtotalTop="0" showAll="0" defaultSubtotal="0"/>
    <pivotField dataField="1" subtotalTop="0" showAll="0" defaultSubtotal="0"/>
    <pivotField dataField="1" subtotalTop="0" showAll="0" defaultSubtotal="0"/>
    <pivotField subtotalTop="0" showAll="0" defaultSubtotal="0"/>
    <pivotField subtotalTop="0" showAll="0" defaultSubtotal="0"/>
    <pivotField subtotalTop="0" showAll="0" defaultSubtotal="0"/>
    <pivotField subtotalTop="0" showAll="0" defaultSubtotal="0"/>
    <pivotField subtotalTop="0" showAll="0" defaultSubtotal="0"/>
    <pivotField subtotalTop="0" showAll="0" defaultSubtotal="0"/>
    <pivotField subtotalTop="0" showAll="0" defaultSubtotal="0"/>
    <pivotField subtotalTop="0" showAll="0" defaultSubtotal="0"/>
  </pivotFields>
  <rowFields count="1">
    <field x="-2"/>
  </rowFields>
  <rowItems count="8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</rowItems>
  <colItems count="1">
    <i/>
  </colItems>
  <dataFields count="8">
    <dataField name="Manina" fld="18" baseField="0" baseItem="0"/>
    <dataField name="Drew" fld="23" baseField="0" baseItem="0"/>
    <dataField name="Claire" fld="22" baseField="0" baseItem="0"/>
    <dataField name="Katelyn" fld="21" baseField="0" baseItem="0"/>
    <dataField name="Megan" fld="20" baseField="0" baseItem="0"/>
    <dataField name="Jacob" fld="19" baseField="0" baseItem="0"/>
    <dataField name="Ellie" fld="24" baseField="0" baseItem="0"/>
    <dataField name="Seth" fld="17" baseField="0" baseItem="0"/>
  </dataFields>
  <formats count="4">
    <format dxfId="7">
      <pivotArea collapsedLevelsAreSubtotals="1" fieldPosition="0">
        <references count="1">
          <reference field="4294967294" count="1">
            <x v="7"/>
          </reference>
        </references>
      </pivotArea>
    </format>
    <format dxfId="6">
      <pivotArea dataOnly="0" labelOnly="1" outline="0" fieldPosition="0">
        <references count="1">
          <reference field="4294967294" count="1">
            <x v="7"/>
          </reference>
        </references>
      </pivotArea>
    </format>
    <format dxfId="5">
      <pivotArea collapsedLevelsAreSubtotals="1" fieldPosition="0">
        <references count="1">
          <reference field="4294967294" count="1">
            <x v="1"/>
          </reference>
        </references>
      </pivotArea>
    </format>
    <format dxfId="4">
      <pivotArea dataOnly="0" labelOnly="1" outline="0" fieldPosition="0">
        <references count="1">
          <reference field="4294967294" count="1">
            <x v="1"/>
          </reference>
        </references>
      </pivotArea>
    </format>
  </formats>
  <chartFormats count="6">
    <chartFormat chart="0" format="0" series="1">
      <pivotArea type="data" outline="0" fieldPosition="0">
        <references count="1">
          <reference field="4294967294" count="1" selected="0">
            <x v="7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3" series="1">
      <pivotArea type="data" outline="0" fieldPosition="0">
        <references count="1">
          <reference field="4294967294" count="1" selected="0">
            <x v="6"/>
          </reference>
        </references>
      </pivotArea>
    </chartFormat>
    <chartFormat chart="0" format="4">
      <pivotArea type="data" outline="0" fieldPosition="0">
        <references count="1">
          <reference field="4294967294" count="1" selected="0">
            <x v="7"/>
          </reference>
        </references>
      </pivotArea>
    </chartFormat>
    <chartFormat chart="0" format="5">
      <pivotArea type="data" outline="0" fieldPosition="0">
        <references count="1">
          <reference field="4294967294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AG65" totalsRowShown="0">
  <autoFilter ref="A1:AG65" xr:uid="{00000000-0009-0000-0100-000001000000}">
    <filterColumn colId="5">
      <filters>
        <filter val="1"/>
      </filters>
    </filterColumn>
    <filterColumn colId="6">
      <filters>
        <filter val="1"/>
      </filters>
    </filterColumn>
    <filterColumn colId="7">
      <filters>
        <filter val="1"/>
      </filters>
    </filterColumn>
  </autoFilter>
  <sortState ref="A2:AG65">
    <sortCondition ref="A1:A65"/>
  </sortState>
  <tableColumns count="33">
    <tableColumn id="1" xr3:uid="{00000000-0010-0000-0000-000001000000}" name="team_seed"/>
    <tableColumn id="17" xr3:uid="{00000000-0010-0000-0000-000011000000}" name="score_per_win"/>
    <tableColumn id="2" xr3:uid="{00000000-0010-0000-0000-000002000000}" name="team_name"/>
    <tableColumn id="3" xr3:uid="{00000000-0010-0000-0000-000003000000}" name="team_region"/>
    <tableColumn id="4" xr3:uid="{00000000-0010-0000-0000-000004000000}" name="Round 1"/>
    <tableColumn id="5" xr3:uid="{00000000-0010-0000-0000-000005000000}" name="Round 2"/>
    <tableColumn id="6" xr3:uid="{00000000-0010-0000-0000-000006000000}" name="Round 3"/>
    <tableColumn id="7" xr3:uid="{00000000-0010-0000-0000-000007000000}" name="Round 4"/>
    <tableColumn id="8" xr3:uid="{00000000-0010-0000-0000-000008000000}" name="Round 5"/>
    <tableColumn id="35" xr3:uid="{00000000-0010-0000-0000-000023000000}" name="Round 6"/>
    <tableColumn id="18" xr3:uid="{00000000-0010-0000-0000-000012000000}" name="Total Score" dataDxfId="22">
      <calculatedColumnFormula>SUM(Table1[[#This Row],[R1 Score]:[R6 Score]])</calculatedColumnFormula>
    </tableColumn>
    <tableColumn id="43" xr3:uid="{00000000-0010-0000-0000-00002B000000}" name="R1 Score" dataDxfId="21">
      <calculatedColumnFormula>Table1[[#This Row],[Round 1]]*Table1[[#This Row],[score_per_win]]</calculatedColumnFormula>
    </tableColumn>
    <tableColumn id="44" xr3:uid="{00000000-0010-0000-0000-00002C000000}" name="R2 Score" dataDxfId="20">
      <calculatedColumnFormula>Table1[[#This Row],[Round 2]]*Table1[[#This Row],[score_per_win]]</calculatedColumnFormula>
    </tableColumn>
    <tableColumn id="45" xr3:uid="{00000000-0010-0000-0000-00002D000000}" name="R3 Score" dataDxfId="19">
      <calculatedColumnFormula>Table1[[#This Row],[Round 3]]*Table1[[#This Row],[score_per_win]]</calculatedColumnFormula>
    </tableColumn>
    <tableColumn id="46" xr3:uid="{00000000-0010-0000-0000-00002E000000}" name="R4 Score" dataDxfId="18">
      <calculatedColumnFormula>Table1[[#This Row],[Round 4]]*Table1[[#This Row],[score_per_win]]</calculatedColumnFormula>
    </tableColumn>
    <tableColumn id="47" xr3:uid="{00000000-0010-0000-0000-00002F000000}" name="R5 Score" dataDxfId="17">
      <calculatedColumnFormula>Table1[[#This Row],[Round 5]]*Table1[[#This Row],[score_per_win]]</calculatedColumnFormula>
    </tableColumn>
    <tableColumn id="48" xr3:uid="{00000000-0010-0000-0000-000030000000}" name="R6 Score" dataDxfId="16">
      <calculatedColumnFormula>-Table1[[#This Row],[Round 6]]*Table1[[#This Row],[score_per_win]]</calculatedColumnFormula>
    </tableColumn>
    <tableColumn id="27" xr3:uid="{00000000-0010-0000-0000-00001B000000}" name="Seth Score" dataDxfId="15">
      <calculatedColumnFormula>Table1[[#This Row],[Total Score]]*Table1[[#This Row],[Seth Choice]]</calculatedColumnFormula>
    </tableColumn>
    <tableColumn id="28" xr3:uid="{00000000-0010-0000-0000-00001C000000}" name="Manina Score" dataDxfId="14">
      <calculatedColumnFormula>Table1[[#This Row],[Manina Choice]]*Table1[[#This Row],[Total Score]]</calculatedColumnFormula>
    </tableColumn>
    <tableColumn id="29" xr3:uid="{00000000-0010-0000-0000-00001D000000}" name="Jacob Score" dataDxfId="13">
      <calculatedColumnFormula>Table1[[#This Row],[Jacob Choice]]*Table1[[#This Row],[Total Score]]</calculatedColumnFormula>
    </tableColumn>
    <tableColumn id="30" xr3:uid="{00000000-0010-0000-0000-00001E000000}" name="Megan Score" dataDxfId="12">
      <calculatedColumnFormula>Table1[[#This Row],[Megan Choice]]*Table1[[#This Row],[Total Score]]</calculatedColumnFormula>
    </tableColumn>
    <tableColumn id="31" xr3:uid="{00000000-0010-0000-0000-00001F000000}" name="Katelyn Score" dataDxfId="11">
      <calculatedColumnFormula>Table1[[#This Row],[Katelyn Choice]]*Table1[[#This Row],[Total Score]]</calculatedColumnFormula>
    </tableColumn>
    <tableColumn id="32" xr3:uid="{00000000-0010-0000-0000-000020000000}" name="Claire Score" dataDxfId="10">
      <calculatedColumnFormula>Table1[[#This Row],[Claire Choice]]*Table1[[#This Row],[Total Score]]</calculatedColumnFormula>
    </tableColumn>
    <tableColumn id="33" xr3:uid="{00000000-0010-0000-0000-000021000000}" name="Drew Score" dataDxfId="9">
      <calculatedColumnFormula>Table1[[#This Row],[Drew Choice]]*Table1[[#This Row],[Total Score]]</calculatedColumnFormula>
    </tableColumn>
    <tableColumn id="34" xr3:uid="{00000000-0010-0000-0000-000022000000}" name="Ellie Score" dataDxfId="8">
      <calculatedColumnFormula>Table1[[#This Row],[Ellie Choice]]*Table1[[#This Row],[Total Score]]</calculatedColumnFormula>
    </tableColumn>
    <tableColumn id="9" xr3:uid="{00000000-0010-0000-0000-000009000000}" name="Seth Choice"/>
    <tableColumn id="10" xr3:uid="{00000000-0010-0000-0000-00000A000000}" name="Manina Choice"/>
    <tableColumn id="11" xr3:uid="{00000000-0010-0000-0000-00000B000000}" name="Jacob Choice"/>
    <tableColumn id="12" xr3:uid="{00000000-0010-0000-0000-00000C000000}" name="Megan Choice"/>
    <tableColumn id="13" xr3:uid="{00000000-0010-0000-0000-00000D000000}" name="Katelyn Choice"/>
    <tableColumn id="14" xr3:uid="{00000000-0010-0000-0000-00000E000000}" name="Claire Choice"/>
    <tableColumn id="15" xr3:uid="{00000000-0010-0000-0000-00000F000000}" name="Drew Choice"/>
    <tableColumn id="16" xr3:uid="{00000000-0010-0000-0000-000010000000}" name="Ellie Choice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77"/>
  <sheetViews>
    <sheetView workbookViewId="0">
      <selection activeCell="J44" sqref="J44"/>
    </sheetView>
  </sheetViews>
  <sheetFormatPr baseColWidth="10" defaultRowHeight="16" x14ac:dyDescent="0.2"/>
  <cols>
    <col min="1" max="2" width="12.6640625" customWidth="1"/>
    <col min="3" max="3" width="13.5" customWidth="1"/>
    <col min="4" max="4" width="14" customWidth="1"/>
    <col min="7" max="17" width="10.83203125" customWidth="1"/>
  </cols>
  <sheetData>
    <row r="1" spans="1:33" x14ac:dyDescent="0.2">
      <c r="A1" t="s">
        <v>2</v>
      </c>
      <c r="B1" t="s">
        <v>84</v>
      </c>
      <c r="C1" t="s">
        <v>0</v>
      </c>
      <c r="D1" t="s">
        <v>1</v>
      </c>
      <c r="E1" t="s">
        <v>71</v>
      </c>
      <c r="F1" t="s">
        <v>72</v>
      </c>
      <c r="G1" t="s">
        <v>73</v>
      </c>
      <c r="H1" t="s">
        <v>74</v>
      </c>
      <c r="I1" t="s">
        <v>75</v>
      </c>
      <c r="J1" t="s">
        <v>92</v>
      </c>
      <c r="K1" t="s">
        <v>103</v>
      </c>
      <c r="L1" t="s">
        <v>85</v>
      </c>
      <c r="M1" t="s">
        <v>104</v>
      </c>
      <c r="N1" t="s">
        <v>105</v>
      </c>
      <c r="O1" t="s">
        <v>106</v>
      </c>
      <c r="P1" t="s">
        <v>107</v>
      </c>
      <c r="Q1" t="s">
        <v>108</v>
      </c>
      <c r="R1" t="s">
        <v>86</v>
      </c>
      <c r="S1" t="s">
        <v>87</v>
      </c>
      <c r="T1" t="s">
        <v>88</v>
      </c>
      <c r="U1" t="s">
        <v>89</v>
      </c>
      <c r="V1" t="s">
        <v>90</v>
      </c>
      <c r="W1" t="s">
        <v>91</v>
      </c>
      <c r="X1" t="s">
        <v>93</v>
      </c>
      <c r="Y1" t="s">
        <v>94</v>
      </c>
      <c r="Z1" t="s">
        <v>95</v>
      </c>
      <c r="AA1" t="s">
        <v>96</v>
      </c>
      <c r="AB1" t="s">
        <v>97</v>
      </c>
      <c r="AC1" t="s">
        <v>98</v>
      </c>
      <c r="AD1" t="s">
        <v>99</v>
      </c>
      <c r="AE1" t="s">
        <v>100</v>
      </c>
      <c r="AF1" t="s">
        <v>101</v>
      </c>
      <c r="AG1" t="s">
        <v>102</v>
      </c>
    </row>
    <row r="2" spans="1:33" x14ac:dyDescent="0.2">
      <c r="A2">
        <v>1</v>
      </c>
      <c r="B2">
        <v>100</v>
      </c>
      <c r="C2" t="s">
        <v>3</v>
      </c>
      <c r="D2" t="s">
        <v>4</v>
      </c>
      <c r="E2">
        <v>1</v>
      </c>
      <c r="F2">
        <v>1</v>
      </c>
      <c r="G2">
        <v>1</v>
      </c>
      <c r="H2">
        <v>1</v>
      </c>
      <c r="I2">
        <v>1</v>
      </c>
      <c r="J2">
        <v>1</v>
      </c>
      <c r="K2">
        <f>SUM(Table1[[#This Row],[R1 Score]:[R6 Score]])</f>
        <v>400</v>
      </c>
      <c r="L2">
        <f>Table1[[#This Row],[Round 1]]*Table1[[#This Row],[score_per_win]]</f>
        <v>100</v>
      </c>
      <c r="M2">
        <f>Table1[[#This Row],[Round 2]]*Table1[[#This Row],[score_per_win]]</f>
        <v>100</v>
      </c>
      <c r="N2">
        <f>Table1[[#This Row],[Round 3]]*Table1[[#This Row],[score_per_win]]</f>
        <v>100</v>
      </c>
      <c r="O2">
        <f>Table1[[#This Row],[Round 4]]*Table1[[#This Row],[score_per_win]]</f>
        <v>100</v>
      </c>
      <c r="P2">
        <f>Table1[[#This Row],[Round 5]]*Table1[[#This Row],[score_per_win]]</f>
        <v>100</v>
      </c>
      <c r="Q2">
        <f>-Table1[[#This Row],[Round 6]]*Table1[[#This Row],[score_per_win]]</f>
        <v>-100</v>
      </c>
      <c r="R2">
        <f>Table1[[#This Row],[Total Score]]*Table1[[#This Row],[Seth Choice]]</f>
        <v>0</v>
      </c>
      <c r="S2">
        <f>Table1[[#This Row],[Manina Choice]]*Table1[[#This Row],[Total Score]]</f>
        <v>0</v>
      </c>
      <c r="T2">
        <f>Table1[[#This Row],[Jacob Choice]]*Table1[[#This Row],[Total Score]]</f>
        <v>400</v>
      </c>
      <c r="U2">
        <f>Table1[[#This Row],[Megan Choice]]*Table1[[#This Row],[Total Score]]</f>
        <v>400</v>
      </c>
      <c r="V2">
        <f>Table1[[#This Row],[Katelyn Choice]]*Table1[[#This Row],[Total Score]]</f>
        <v>0</v>
      </c>
      <c r="W2">
        <f>Table1[[#This Row],[Claire Choice]]*Table1[[#This Row],[Total Score]]</f>
        <v>0</v>
      </c>
      <c r="X2">
        <f>Table1[[#This Row],[Drew Choice]]*Table1[[#This Row],[Total Score]]</f>
        <v>0</v>
      </c>
      <c r="Y2">
        <f>Table1[[#This Row],[Ellie Choice]]*Table1[[#This Row],[Total Score]]</f>
        <v>0</v>
      </c>
      <c r="AB2">
        <v>1</v>
      </c>
      <c r="AC2">
        <v>1</v>
      </c>
    </row>
    <row r="3" spans="1:33" x14ac:dyDescent="0.2">
      <c r="A3">
        <v>1</v>
      </c>
      <c r="B3">
        <v>100</v>
      </c>
      <c r="C3" t="s">
        <v>9</v>
      </c>
      <c r="D3" t="s">
        <v>8</v>
      </c>
      <c r="E3">
        <v>1</v>
      </c>
      <c r="F3">
        <v>1</v>
      </c>
      <c r="G3">
        <v>1</v>
      </c>
      <c r="H3">
        <v>1</v>
      </c>
      <c r="I3">
        <v>0</v>
      </c>
      <c r="K3">
        <f>SUM(Table1[[#This Row],[R1 Score]:[R6 Score]])</f>
        <v>400</v>
      </c>
      <c r="L3">
        <f>Table1[[#This Row],[Round 1]]*Table1[[#This Row],[score_per_win]]</f>
        <v>100</v>
      </c>
      <c r="M3">
        <f>Table1[[#This Row],[Round 2]]*Table1[[#This Row],[score_per_win]]</f>
        <v>100</v>
      </c>
      <c r="N3">
        <f>Table1[[#This Row],[Round 3]]*Table1[[#This Row],[score_per_win]]</f>
        <v>100</v>
      </c>
      <c r="O3">
        <f>Table1[[#This Row],[Round 4]]*Table1[[#This Row],[score_per_win]]</f>
        <v>100</v>
      </c>
      <c r="P3">
        <f>Table1[[#This Row],[Round 5]]*Table1[[#This Row],[score_per_win]]</f>
        <v>0</v>
      </c>
      <c r="Q3">
        <f>-Table1[[#This Row],[Round 6]]*Table1[[#This Row],[score_per_win]]</f>
        <v>0</v>
      </c>
      <c r="R3">
        <f>Table1[[#This Row],[Total Score]]*Table1[[#This Row],[Seth Choice]]</f>
        <v>0</v>
      </c>
      <c r="S3">
        <f>Table1[[#This Row],[Manina Choice]]*Table1[[#This Row],[Total Score]]</f>
        <v>400</v>
      </c>
      <c r="T3">
        <f>Table1[[#This Row],[Jacob Choice]]*Table1[[#This Row],[Total Score]]</f>
        <v>0</v>
      </c>
      <c r="U3">
        <f>Table1[[#This Row],[Megan Choice]]*Table1[[#This Row],[Total Score]]</f>
        <v>0</v>
      </c>
      <c r="V3">
        <f>Table1[[#This Row],[Katelyn Choice]]*Table1[[#This Row],[Total Score]]</f>
        <v>0</v>
      </c>
      <c r="W3">
        <f>Table1[[#This Row],[Claire Choice]]*Table1[[#This Row],[Total Score]]</f>
        <v>0</v>
      </c>
      <c r="X3">
        <f>Table1[[#This Row],[Drew Choice]]*Table1[[#This Row],[Total Score]]</f>
        <v>0</v>
      </c>
      <c r="Y3">
        <f>Table1[[#This Row],[Ellie Choice]]*Table1[[#This Row],[Total Score]]</f>
        <v>400</v>
      </c>
      <c r="AA3">
        <v>1</v>
      </c>
      <c r="AG3">
        <v>1</v>
      </c>
    </row>
    <row r="4" spans="1:33" hidden="1" x14ac:dyDescent="0.2">
      <c r="A4">
        <v>1</v>
      </c>
      <c r="B4">
        <v>100</v>
      </c>
      <c r="C4" t="s">
        <v>5</v>
      </c>
      <c r="D4" t="s">
        <v>6</v>
      </c>
      <c r="E4">
        <v>0</v>
      </c>
      <c r="K4">
        <f>SUM(Table1[[#This Row],[R1 Score]:[R6 Score]])</f>
        <v>0</v>
      </c>
      <c r="L4">
        <f>Table1[[#This Row],[Round 1]]*Table1[[#This Row],[score_per_win]]</f>
        <v>0</v>
      </c>
      <c r="M4">
        <f>Table1[[#This Row],[Round 2]]*Table1[[#This Row],[score_per_win]]</f>
        <v>0</v>
      </c>
      <c r="N4">
        <f>Table1[[#This Row],[Round 3]]*Table1[[#This Row],[score_per_win]]</f>
        <v>0</v>
      </c>
      <c r="O4">
        <f>Table1[[#This Row],[Round 4]]*Table1[[#This Row],[score_per_win]]</f>
        <v>0</v>
      </c>
      <c r="P4">
        <f>Table1[[#This Row],[Round 5]]*Table1[[#This Row],[score_per_win]]</f>
        <v>0</v>
      </c>
      <c r="Q4">
        <f>-Table1[[#This Row],[Round 6]]*Table1[[#This Row],[score_per_win]]</f>
        <v>0</v>
      </c>
      <c r="R4">
        <f>Table1[[#This Row],[Total Score]]*Table1[[#This Row],[Seth Choice]]</f>
        <v>0</v>
      </c>
      <c r="S4">
        <f>Table1[[#This Row],[Manina Choice]]*Table1[[#This Row],[Total Score]]</f>
        <v>0</v>
      </c>
      <c r="T4">
        <f>Table1[[#This Row],[Jacob Choice]]*Table1[[#This Row],[Total Score]]</f>
        <v>0</v>
      </c>
      <c r="U4">
        <f>Table1[[#This Row],[Megan Choice]]*Table1[[#This Row],[Total Score]]</f>
        <v>0</v>
      </c>
      <c r="V4">
        <f>Table1[[#This Row],[Katelyn Choice]]*Table1[[#This Row],[Total Score]]</f>
        <v>0</v>
      </c>
      <c r="W4">
        <f>Table1[[#This Row],[Claire Choice]]*Table1[[#This Row],[Total Score]]</f>
        <v>0</v>
      </c>
      <c r="X4">
        <f>Table1[[#This Row],[Drew Choice]]*Table1[[#This Row],[Total Score]]</f>
        <v>0</v>
      </c>
      <c r="Y4">
        <f>Table1[[#This Row],[Ellie Choice]]*Table1[[#This Row],[Total Score]]</f>
        <v>0</v>
      </c>
      <c r="Z4">
        <v>1</v>
      </c>
    </row>
    <row r="5" spans="1:33" hidden="1" x14ac:dyDescent="0.2">
      <c r="A5">
        <v>1</v>
      </c>
      <c r="B5">
        <v>100</v>
      </c>
      <c r="C5" t="s">
        <v>16</v>
      </c>
      <c r="D5" t="s">
        <v>14</v>
      </c>
      <c r="E5">
        <v>1</v>
      </c>
      <c r="F5">
        <v>0</v>
      </c>
      <c r="K5">
        <f>SUM(Table1[[#This Row],[R1 Score]:[R6 Score]])</f>
        <v>100</v>
      </c>
      <c r="L5">
        <f>Table1[[#This Row],[Round 1]]*Table1[[#This Row],[score_per_win]]</f>
        <v>100</v>
      </c>
      <c r="M5">
        <f>Table1[[#This Row],[Round 2]]*Table1[[#This Row],[score_per_win]]</f>
        <v>0</v>
      </c>
      <c r="N5">
        <f>Table1[[#This Row],[Round 3]]*Table1[[#This Row],[score_per_win]]</f>
        <v>0</v>
      </c>
      <c r="O5">
        <f>Table1[[#This Row],[Round 4]]*Table1[[#This Row],[score_per_win]]</f>
        <v>0</v>
      </c>
      <c r="P5">
        <f>Table1[[#This Row],[Round 5]]*Table1[[#This Row],[score_per_win]]</f>
        <v>0</v>
      </c>
      <c r="Q5">
        <f>-Table1[[#This Row],[Round 6]]*Table1[[#This Row],[score_per_win]]</f>
        <v>0</v>
      </c>
      <c r="R5">
        <f>Table1[[#This Row],[Total Score]]*Table1[[#This Row],[Seth Choice]]</f>
        <v>0</v>
      </c>
      <c r="S5">
        <f>Table1[[#This Row],[Manina Choice]]*Table1[[#This Row],[Total Score]]</f>
        <v>0</v>
      </c>
      <c r="T5">
        <f>Table1[[#This Row],[Jacob Choice]]*Table1[[#This Row],[Total Score]]</f>
        <v>0</v>
      </c>
      <c r="U5">
        <f>Table1[[#This Row],[Megan Choice]]*Table1[[#This Row],[Total Score]]</f>
        <v>0</v>
      </c>
      <c r="V5">
        <f>Table1[[#This Row],[Katelyn Choice]]*Table1[[#This Row],[Total Score]]</f>
        <v>100</v>
      </c>
      <c r="W5">
        <f>Table1[[#This Row],[Claire Choice]]*Table1[[#This Row],[Total Score]]</f>
        <v>100</v>
      </c>
      <c r="X5">
        <f>Table1[[#This Row],[Drew Choice]]*Table1[[#This Row],[Total Score]]</f>
        <v>100</v>
      </c>
      <c r="Y5">
        <f>Table1[[#This Row],[Ellie Choice]]*Table1[[#This Row],[Total Score]]</f>
        <v>0</v>
      </c>
      <c r="AD5">
        <v>1</v>
      </c>
      <c r="AE5">
        <v>1</v>
      </c>
      <c r="AF5">
        <v>1</v>
      </c>
    </row>
    <row r="6" spans="1:33" hidden="1" x14ac:dyDescent="0.2">
      <c r="A6">
        <v>2</v>
      </c>
      <c r="B6">
        <v>110</v>
      </c>
      <c r="C6" t="s">
        <v>12</v>
      </c>
      <c r="D6" t="s">
        <v>4</v>
      </c>
      <c r="E6">
        <v>1</v>
      </c>
      <c r="F6">
        <v>1</v>
      </c>
      <c r="G6">
        <v>0</v>
      </c>
      <c r="K6">
        <f>SUM(Table1[[#This Row],[R1 Score]:[R6 Score]])</f>
        <v>220</v>
      </c>
      <c r="L6">
        <f>Table1[[#This Row],[Round 1]]*Table1[[#This Row],[score_per_win]]</f>
        <v>110</v>
      </c>
      <c r="M6">
        <f>Table1[[#This Row],[Round 2]]*Table1[[#This Row],[score_per_win]]</f>
        <v>110</v>
      </c>
      <c r="N6">
        <f>Table1[[#This Row],[Round 3]]*Table1[[#This Row],[score_per_win]]</f>
        <v>0</v>
      </c>
      <c r="O6">
        <f>Table1[[#This Row],[Round 4]]*Table1[[#This Row],[score_per_win]]</f>
        <v>0</v>
      </c>
      <c r="P6">
        <f>Table1[[#This Row],[Round 5]]*Table1[[#This Row],[score_per_win]]</f>
        <v>0</v>
      </c>
      <c r="Q6">
        <f>-Table1[[#This Row],[Round 6]]*Table1[[#This Row],[score_per_win]]</f>
        <v>0</v>
      </c>
      <c r="R6">
        <f>Table1[[#This Row],[Total Score]]*Table1[[#This Row],[Seth Choice]]</f>
        <v>220</v>
      </c>
      <c r="S6">
        <f>Table1[[#This Row],[Manina Choice]]*Table1[[#This Row],[Total Score]]</f>
        <v>0</v>
      </c>
      <c r="T6">
        <f>Table1[[#This Row],[Jacob Choice]]*Table1[[#This Row],[Total Score]]</f>
        <v>0</v>
      </c>
      <c r="U6">
        <f>Table1[[#This Row],[Megan Choice]]*Table1[[#This Row],[Total Score]]</f>
        <v>0</v>
      </c>
      <c r="V6">
        <f>Table1[[#This Row],[Katelyn Choice]]*Table1[[#This Row],[Total Score]]</f>
        <v>0</v>
      </c>
      <c r="W6">
        <f>Table1[[#This Row],[Claire Choice]]*Table1[[#This Row],[Total Score]]</f>
        <v>0</v>
      </c>
      <c r="X6">
        <f>Table1[[#This Row],[Drew Choice]]*Table1[[#This Row],[Total Score]]</f>
        <v>0</v>
      </c>
      <c r="Y6">
        <f>Table1[[#This Row],[Ellie Choice]]*Table1[[#This Row],[Total Score]]</f>
        <v>0</v>
      </c>
      <c r="Z6">
        <v>1</v>
      </c>
    </row>
    <row r="7" spans="1:33" hidden="1" x14ac:dyDescent="0.2">
      <c r="A7">
        <v>2</v>
      </c>
      <c r="B7">
        <v>110</v>
      </c>
      <c r="C7" t="s">
        <v>7</v>
      </c>
      <c r="D7" t="s">
        <v>8</v>
      </c>
      <c r="E7">
        <v>1</v>
      </c>
      <c r="F7">
        <v>1</v>
      </c>
      <c r="G7">
        <v>1</v>
      </c>
      <c r="H7">
        <v>0</v>
      </c>
      <c r="K7">
        <f>SUM(Table1[[#This Row],[R1 Score]:[R6 Score]])</f>
        <v>330</v>
      </c>
      <c r="L7">
        <f>Table1[[#This Row],[Round 1]]*Table1[[#This Row],[score_per_win]]</f>
        <v>110</v>
      </c>
      <c r="M7">
        <f>Table1[[#This Row],[Round 2]]*Table1[[#This Row],[score_per_win]]</f>
        <v>110</v>
      </c>
      <c r="N7">
        <f>Table1[[#This Row],[Round 3]]*Table1[[#This Row],[score_per_win]]</f>
        <v>110</v>
      </c>
      <c r="O7">
        <f>Table1[[#This Row],[Round 4]]*Table1[[#This Row],[score_per_win]]</f>
        <v>0</v>
      </c>
      <c r="P7">
        <f>Table1[[#This Row],[Round 5]]*Table1[[#This Row],[score_per_win]]</f>
        <v>0</v>
      </c>
      <c r="Q7">
        <f>-Table1[[#This Row],[Round 6]]*Table1[[#This Row],[score_per_win]]</f>
        <v>0</v>
      </c>
      <c r="R7">
        <f>Table1[[#This Row],[Total Score]]*Table1[[#This Row],[Seth Choice]]</f>
        <v>0</v>
      </c>
      <c r="S7">
        <f>Table1[[#This Row],[Manina Choice]]*Table1[[#This Row],[Total Score]]</f>
        <v>330</v>
      </c>
      <c r="T7">
        <f>Table1[[#This Row],[Jacob Choice]]*Table1[[#This Row],[Total Score]]</f>
        <v>0</v>
      </c>
      <c r="U7">
        <f>Table1[[#This Row],[Megan Choice]]*Table1[[#This Row],[Total Score]]</f>
        <v>0</v>
      </c>
      <c r="V7">
        <f>Table1[[#This Row],[Katelyn Choice]]*Table1[[#This Row],[Total Score]]</f>
        <v>330</v>
      </c>
      <c r="W7">
        <f>Table1[[#This Row],[Claire Choice]]*Table1[[#This Row],[Total Score]]</f>
        <v>330</v>
      </c>
      <c r="X7">
        <f>Table1[[#This Row],[Drew Choice]]*Table1[[#This Row],[Total Score]]</f>
        <v>330</v>
      </c>
      <c r="Y7">
        <f>Table1[[#This Row],[Ellie Choice]]*Table1[[#This Row],[Total Score]]</f>
        <v>330</v>
      </c>
      <c r="AA7">
        <v>1</v>
      </c>
      <c r="AD7">
        <v>1</v>
      </c>
      <c r="AE7">
        <v>1</v>
      </c>
      <c r="AF7">
        <v>1</v>
      </c>
      <c r="AG7">
        <v>1</v>
      </c>
    </row>
    <row r="8" spans="1:33" hidden="1" x14ac:dyDescent="0.2">
      <c r="A8">
        <v>2</v>
      </c>
      <c r="B8">
        <v>110</v>
      </c>
      <c r="C8" t="s">
        <v>11</v>
      </c>
      <c r="D8" t="s">
        <v>6</v>
      </c>
      <c r="E8">
        <v>1</v>
      </c>
      <c r="F8">
        <v>0</v>
      </c>
      <c r="K8">
        <f>SUM(Table1[[#This Row],[R1 Score]:[R6 Score]])</f>
        <v>110</v>
      </c>
      <c r="L8">
        <f>Table1[[#This Row],[Round 1]]*Table1[[#This Row],[score_per_win]]</f>
        <v>110</v>
      </c>
      <c r="M8">
        <f>Table1[[#This Row],[Round 2]]*Table1[[#This Row],[score_per_win]]</f>
        <v>0</v>
      </c>
      <c r="N8">
        <f>Table1[[#This Row],[Round 3]]*Table1[[#This Row],[score_per_win]]</f>
        <v>0</v>
      </c>
      <c r="O8">
        <f>Table1[[#This Row],[Round 4]]*Table1[[#This Row],[score_per_win]]</f>
        <v>0</v>
      </c>
      <c r="P8">
        <f>Table1[[#This Row],[Round 5]]*Table1[[#This Row],[score_per_win]]</f>
        <v>0</v>
      </c>
      <c r="Q8">
        <f>-Table1[[#This Row],[Round 6]]*Table1[[#This Row],[score_per_win]]</f>
        <v>0</v>
      </c>
      <c r="R8">
        <f>Table1[[#This Row],[Total Score]]*Table1[[#This Row],[Seth Choice]]</f>
        <v>0</v>
      </c>
      <c r="S8">
        <f>Table1[[#This Row],[Manina Choice]]*Table1[[#This Row],[Total Score]]</f>
        <v>0</v>
      </c>
      <c r="T8">
        <f>Table1[[#This Row],[Jacob Choice]]*Table1[[#This Row],[Total Score]]</f>
        <v>0</v>
      </c>
      <c r="U8">
        <f>Table1[[#This Row],[Megan Choice]]*Table1[[#This Row],[Total Score]]</f>
        <v>0</v>
      </c>
      <c r="V8">
        <f>Table1[[#This Row],[Katelyn Choice]]*Table1[[#This Row],[Total Score]]</f>
        <v>0</v>
      </c>
      <c r="W8">
        <f>Table1[[#This Row],[Claire Choice]]*Table1[[#This Row],[Total Score]]</f>
        <v>0</v>
      </c>
      <c r="X8">
        <f>Table1[[#This Row],[Drew Choice]]*Table1[[#This Row],[Total Score]]</f>
        <v>0</v>
      </c>
      <c r="Y8">
        <f>Table1[[#This Row],[Ellie Choice]]*Table1[[#This Row],[Total Score]]</f>
        <v>0</v>
      </c>
    </row>
    <row r="9" spans="1:33" hidden="1" x14ac:dyDescent="0.2">
      <c r="A9">
        <v>2</v>
      </c>
      <c r="B9">
        <v>110</v>
      </c>
      <c r="C9" t="s">
        <v>13</v>
      </c>
      <c r="D9" t="s">
        <v>14</v>
      </c>
      <c r="E9">
        <v>1</v>
      </c>
      <c r="F9">
        <v>0</v>
      </c>
      <c r="K9">
        <f>SUM(Table1[[#This Row],[R1 Score]:[R6 Score]])</f>
        <v>110</v>
      </c>
      <c r="L9">
        <f>Table1[[#This Row],[Round 1]]*Table1[[#This Row],[score_per_win]]</f>
        <v>110</v>
      </c>
      <c r="M9">
        <f>Table1[[#This Row],[Round 2]]*Table1[[#This Row],[score_per_win]]</f>
        <v>0</v>
      </c>
      <c r="N9">
        <f>Table1[[#This Row],[Round 3]]*Table1[[#This Row],[score_per_win]]</f>
        <v>0</v>
      </c>
      <c r="O9">
        <f>Table1[[#This Row],[Round 4]]*Table1[[#This Row],[score_per_win]]</f>
        <v>0</v>
      </c>
      <c r="P9">
        <f>Table1[[#This Row],[Round 5]]*Table1[[#This Row],[score_per_win]]</f>
        <v>0</v>
      </c>
      <c r="Q9">
        <f>-Table1[[#This Row],[Round 6]]*Table1[[#This Row],[score_per_win]]</f>
        <v>0</v>
      </c>
      <c r="R9">
        <f>Table1[[#This Row],[Total Score]]*Table1[[#This Row],[Seth Choice]]</f>
        <v>0</v>
      </c>
      <c r="S9">
        <f>Table1[[#This Row],[Manina Choice]]*Table1[[#This Row],[Total Score]]</f>
        <v>0</v>
      </c>
      <c r="T9">
        <f>Table1[[#This Row],[Jacob Choice]]*Table1[[#This Row],[Total Score]]</f>
        <v>110</v>
      </c>
      <c r="U9">
        <f>Table1[[#This Row],[Megan Choice]]*Table1[[#This Row],[Total Score]]</f>
        <v>110</v>
      </c>
      <c r="V9">
        <f>Table1[[#This Row],[Katelyn Choice]]*Table1[[#This Row],[Total Score]]</f>
        <v>0</v>
      </c>
      <c r="W9">
        <f>Table1[[#This Row],[Claire Choice]]*Table1[[#This Row],[Total Score]]</f>
        <v>0</v>
      </c>
      <c r="X9">
        <f>Table1[[#This Row],[Drew Choice]]*Table1[[#This Row],[Total Score]]</f>
        <v>0</v>
      </c>
      <c r="Y9">
        <f>Table1[[#This Row],[Ellie Choice]]*Table1[[#This Row],[Total Score]]</f>
        <v>0</v>
      </c>
      <c r="AB9">
        <v>1</v>
      </c>
      <c r="AC9">
        <v>1</v>
      </c>
    </row>
    <row r="10" spans="1:33" hidden="1" x14ac:dyDescent="0.2">
      <c r="A10">
        <v>3</v>
      </c>
      <c r="B10">
        <v>120</v>
      </c>
      <c r="C10" t="s">
        <v>24</v>
      </c>
      <c r="D10" t="s">
        <v>4</v>
      </c>
      <c r="E10">
        <v>1</v>
      </c>
      <c r="F10">
        <v>1</v>
      </c>
      <c r="G10">
        <v>1</v>
      </c>
      <c r="H10">
        <v>0</v>
      </c>
      <c r="K10">
        <f>SUM(Table1[[#This Row],[R1 Score]:[R6 Score]])</f>
        <v>360</v>
      </c>
      <c r="L10">
        <f>Table1[[#This Row],[Round 1]]*Table1[[#This Row],[score_per_win]]</f>
        <v>120</v>
      </c>
      <c r="M10">
        <f>Table1[[#This Row],[Round 2]]*Table1[[#This Row],[score_per_win]]</f>
        <v>120</v>
      </c>
      <c r="N10">
        <f>Table1[[#This Row],[Round 3]]*Table1[[#This Row],[score_per_win]]</f>
        <v>120</v>
      </c>
      <c r="O10">
        <f>Table1[[#This Row],[Round 4]]*Table1[[#This Row],[score_per_win]]</f>
        <v>0</v>
      </c>
      <c r="P10">
        <f>Table1[[#This Row],[Round 5]]*Table1[[#This Row],[score_per_win]]</f>
        <v>0</v>
      </c>
      <c r="Q10">
        <f>-Table1[[#This Row],[Round 6]]*Table1[[#This Row],[score_per_win]]</f>
        <v>0</v>
      </c>
      <c r="R10">
        <f>Table1[[#This Row],[Total Score]]*Table1[[#This Row],[Seth Choice]]</f>
        <v>0</v>
      </c>
      <c r="S10">
        <f>Table1[[#This Row],[Manina Choice]]*Table1[[#This Row],[Total Score]]</f>
        <v>0</v>
      </c>
      <c r="T10">
        <f>Table1[[#This Row],[Jacob Choice]]*Table1[[#This Row],[Total Score]]</f>
        <v>0</v>
      </c>
      <c r="U10">
        <f>Table1[[#This Row],[Megan Choice]]*Table1[[#This Row],[Total Score]]</f>
        <v>0</v>
      </c>
      <c r="V10">
        <f>Table1[[#This Row],[Katelyn Choice]]*Table1[[#This Row],[Total Score]]</f>
        <v>0</v>
      </c>
      <c r="W10">
        <f>Table1[[#This Row],[Claire Choice]]*Table1[[#This Row],[Total Score]]</f>
        <v>0</v>
      </c>
      <c r="X10">
        <f>Table1[[#This Row],[Drew Choice]]*Table1[[#This Row],[Total Score]]</f>
        <v>0</v>
      </c>
      <c r="Y10">
        <f>Table1[[#This Row],[Ellie Choice]]*Table1[[#This Row],[Total Score]]</f>
        <v>0</v>
      </c>
    </row>
    <row r="11" spans="1:33" hidden="1" x14ac:dyDescent="0.2">
      <c r="A11">
        <v>3</v>
      </c>
      <c r="B11">
        <v>120</v>
      </c>
      <c r="C11" t="s">
        <v>10</v>
      </c>
      <c r="D11" t="s">
        <v>8</v>
      </c>
      <c r="E11">
        <v>1</v>
      </c>
      <c r="F11">
        <v>0</v>
      </c>
      <c r="K11">
        <f>SUM(Table1[[#This Row],[R1 Score]:[R6 Score]])</f>
        <v>120</v>
      </c>
      <c r="L11">
        <f>Table1[[#This Row],[Round 1]]*Table1[[#This Row],[score_per_win]]</f>
        <v>120</v>
      </c>
      <c r="M11">
        <f>Table1[[#This Row],[Round 2]]*Table1[[#This Row],[score_per_win]]</f>
        <v>0</v>
      </c>
      <c r="N11">
        <f>Table1[[#This Row],[Round 3]]*Table1[[#This Row],[score_per_win]]</f>
        <v>0</v>
      </c>
      <c r="O11">
        <f>Table1[[#This Row],[Round 4]]*Table1[[#This Row],[score_per_win]]</f>
        <v>0</v>
      </c>
      <c r="P11">
        <f>Table1[[#This Row],[Round 5]]*Table1[[#This Row],[score_per_win]]</f>
        <v>0</v>
      </c>
      <c r="Q11">
        <f>-Table1[[#This Row],[Round 6]]*Table1[[#This Row],[score_per_win]]</f>
        <v>0</v>
      </c>
      <c r="R11">
        <f>Table1[[#This Row],[Total Score]]*Table1[[#This Row],[Seth Choice]]</f>
        <v>120</v>
      </c>
      <c r="S11">
        <f>Table1[[#This Row],[Manina Choice]]*Table1[[#This Row],[Total Score]]</f>
        <v>0</v>
      </c>
      <c r="T11">
        <f>Table1[[#This Row],[Jacob Choice]]*Table1[[#This Row],[Total Score]]</f>
        <v>120</v>
      </c>
      <c r="U11">
        <f>Table1[[#This Row],[Megan Choice]]*Table1[[#This Row],[Total Score]]</f>
        <v>0</v>
      </c>
      <c r="V11">
        <f>Table1[[#This Row],[Katelyn Choice]]*Table1[[#This Row],[Total Score]]</f>
        <v>0</v>
      </c>
      <c r="W11">
        <f>Table1[[#This Row],[Claire Choice]]*Table1[[#This Row],[Total Score]]</f>
        <v>0</v>
      </c>
      <c r="X11">
        <f>Table1[[#This Row],[Drew Choice]]*Table1[[#This Row],[Total Score]]</f>
        <v>0</v>
      </c>
      <c r="Y11">
        <f>Table1[[#This Row],[Ellie Choice]]*Table1[[#This Row],[Total Score]]</f>
        <v>0</v>
      </c>
      <c r="Z11">
        <v>1</v>
      </c>
      <c r="AB11">
        <v>1</v>
      </c>
    </row>
    <row r="12" spans="1:33" hidden="1" x14ac:dyDescent="0.2">
      <c r="A12">
        <v>3</v>
      </c>
      <c r="B12">
        <v>120</v>
      </c>
      <c r="C12" t="s">
        <v>19</v>
      </c>
      <c r="D12" t="s">
        <v>6</v>
      </c>
      <c r="E12">
        <v>1</v>
      </c>
      <c r="F12">
        <v>0</v>
      </c>
      <c r="K12">
        <f>SUM(Table1[[#This Row],[R1 Score]:[R6 Score]])</f>
        <v>120</v>
      </c>
      <c r="L12">
        <f>Table1[[#This Row],[Round 1]]*Table1[[#This Row],[score_per_win]]</f>
        <v>120</v>
      </c>
      <c r="M12">
        <f>Table1[[#This Row],[Round 2]]*Table1[[#This Row],[score_per_win]]</f>
        <v>0</v>
      </c>
      <c r="N12">
        <f>Table1[[#This Row],[Round 3]]*Table1[[#This Row],[score_per_win]]</f>
        <v>0</v>
      </c>
      <c r="O12">
        <f>Table1[[#This Row],[Round 4]]*Table1[[#This Row],[score_per_win]]</f>
        <v>0</v>
      </c>
      <c r="P12">
        <f>Table1[[#This Row],[Round 5]]*Table1[[#This Row],[score_per_win]]</f>
        <v>0</v>
      </c>
      <c r="Q12">
        <f>-Table1[[#This Row],[Round 6]]*Table1[[#This Row],[score_per_win]]</f>
        <v>0</v>
      </c>
      <c r="R12">
        <f>Table1[[#This Row],[Total Score]]*Table1[[#This Row],[Seth Choice]]</f>
        <v>0</v>
      </c>
      <c r="S12">
        <f>Table1[[#This Row],[Manina Choice]]*Table1[[#This Row],[Total Score]]</f>
        <v>0</v>
      </c>
      <c r="T12">
        <f>Table1[[#This Row],[Jacob Choice]]*Table1[[#This Row],[Total Score]]</f>
        <v>0</v>
      </c>
      <c r="U12">
        <f>Table1[[#This Row],[Megan Choice]]*Table1[[#This Row],[Total Score]]</f>
        <v>120</v>
      </c>
      <c r="V12">
        <f>Table1[[#This Row],[Katelyn Choice]]*Table1[[#This Row],[Total Score]]</f>
        <v>0</v>
      </c>
      <c r="W12">
        <f>Table1[[#This Row],[Claire Choice]]*Table1[[#This Row],[Total Score]]</f>
        <v>0</v>
      </c>
      <c r="X12">
        <f>Table1[[#This Row],[Drew Choice]]*Table1[[#This Row],[Total Score]]</f>
        <v>120</v>
      </c>
      <c r="Y12">
        <f>Table1[[#This Row],[Ellie Choice]]*Table1[[#This Row],[Total Score]]</f>
        <v>120</v>
      </c>
      <c r="AC12">
        <v>1</v>
      </c>
      <c r="AF12">
        <v>1</v>
      </c>
      <c r="AG12">
        <v>1</v>
      </c>
    </row>
    <row r="13" spans="1:33" x14ac:dyDescent="0.2">
      <c r="A13">
        <v>3</v>
      </c>
      <c r="B13">
        <v>120</v>
      </c>
      <c r="C13" t="s">
        <v>17</v>
      </c>
      <c r="D13" t="s">
        <v>14</v>
      </c>
      <c r="E13">
        <v>1</v>
      </c>
      <c r="F13">
        <v>1</v>
      </c>
      <c r="G13">
        <v>1</v>
      </c>
      <c r="H13">
        <v>1</v>
      </c>
      <c r="I13">
        <v>1</v>
      </c>
      <c r="J13">
        <v>0</v>
      </c>
      <c r="K13">
        <f>SUM(Table1[[#This Row],[R1 Score]:[R6 Score]])</f>
        <v>600</v>
      </c>
      <c r="L13">
        <f>Table1[[#This Row],[Round 1]]*Table1[[#This Row],[score_per_win]]</f>
        <v>120</v>
      </c>
      <c r="M13">
        <f>Table1[[#This Row],[Round 2]]*Table1[[#This Row],[score_per_win]]</f>
        <v>120</v>
      </c>
      <c r="N13">
        <f>Table1[[#This Row],[Round 3]]*Table1[[#This Row],[score_per_win]]</f>
        <v>120</v>
      </c>
      <c r="O13">
        <f>Table1[[#This Row],[Round 4]]*Table1[[#This Row],[score_per_win]]</f>
        <v>120</v>
      </c>
      <c r="P13">
        <f>Table1[[#This Row],[Round 5]]*Table1[[#This Row],[score_per_win]]</f>
        <v>120</v>
      </c>
      <c r="Q13">
        <f>-Table1[[#This Row],[Round 6]]*Table1[[#This Row],[score_per_win]]</f>
        <v>0</v>
      </c>
      <c r="R13">
        <f>Table1[[#This Row],[Total Score]]*Table1[[#This Row],[Seth Choice]]</f>
        <v>0</v>
      </c>
      <c r="S13">
        <f>Table1[[#This Row],[Manina Choice]]*Table1[[#This Row],[Total Score]]</f>
        <v>600</v>
      </c>
      <c r="T13">
        <f>Table1[[#This Row],[Jacob Choice]]*Table1[[#This Row],[Total Score]]</f>
        <v>0</v>
      </c>
      <c r="U13">
        <f>Table1[[#This Row],[Megan Choice]]*Table1[[#This Row],[Total Score]]</f>
        <v>0</v>
      </c>
      <c r="V13">
        <f>Table1[[#This Row],[Katelyn Choice]]*Table1[[#This Row],[Total Score]]</f>
        <v>600</v>
      </c>
      <c r="W13">
        <f>Table1[[#This Row],[Claire Choice]]*Table1[[#This Row],[Total Score]]</f>
        <v>600</v>
      </c>
      <c r="X13">
        <f>Table1[[#This Row],[Drew Choice]]*Table1[[#This Row],[Total Score]]</f>
        <v>0</v>
      </c>
      <c r="Y13">
        <f>Table1[[#This Row],[Ellie Choice]]*Table1[[#This Row],[Total Score]]</f>
        <v>0</v>
      </c>
      <c r="AA13">
        <v>1</v>
      </c>
      <c r="AD13">
        <v>1</v>
      </c>
      <c r="AE13">
        <v>1</v>
      </c>
    </row>
    <row r="14" spans="1:33" hidden="1" x14ac:dyDescent="0.2">
      <c r="A14">
        <v>4</v>
      </c>
      <c r="B14">
        <v>130</v>
      </c>
      <c r="C14" t="s">
        <v>21</v>
      </c>
      <c r="D14" t="s">
        <v>4</v>
      </c>
      <c r="E14">
        <v>0</v>
      </c>
      <c r="K14">
        <f>SUM(Table1[[#This Row],[R1 Score]:[R6 Score]])</f>
        <v>0</v>
      </c>
      <c r="L14">
        <f>Table1[[#This Row],[Round 1]]*Table1[[#This Row],[score_per_win]]</f>
        <v>0</v>
      </c>
      <c r="M14">
        <f>Table1[[#This Row],[Round 2]]*Table1[[#This Row],[score_per_win]]</f>
        <v>0</v>
      </c>
      <c r="N14">
        <f>Table1[[#This Row],[Round 3]]*Table1[[#This Row],[score_per_win]]</f>
        <v>0</v>
      </c>
      <c r="O14">
        <f>Table1[[#This Row],[Round 4]]*Table1[[#This Row],[score_per_win]]</f>
        <v>0</v>
      </c>
      <c r="P14">
        <f>Table1[[#This Row],[Round 5]]*Table1[[#This Row],[score_per_win]]</f>
        <v>0</v>
      </c>
      <c r="Q14">
        <f>-Table1[[#This Row],[Round 6]]*Table1[[#This Row],[score_per_win]]</f>
        <v>0</v>
      </c>
      <c r="R14">
        <f>Table1[[#This Row],[Total Score]]*Table1[[#This Row],[Seth Choice]]</f>
        <v>0</v>
      </c>
      <c r="S14">
        <f>Table1[[#This Row],[Manina Choice]]*Table1[[#This Row],[Total Score]]</f>
        <v>0</v>
      </c>
      <c r="T14">
        <f>Table1[[#This Row],[Jacob Choice]]*Table1[[#This Row],[Total Score]]</f>
        <v>0</v>
      </c>
      <c r="U14">
        <f>Table1[[#This Row],[Megan Choice]]*Table1[[#This Row],[Total Score]]</f>
        <v>0</v>
      </c>
      <c r="V14">
        <f>Table1[[#This Row],[Katelyn Choice]]*Table1[[#This Row],[Total Score]]</f>
        <v>0</v>
      </c>
      <c r="W14">
        <f>Table1[[#This Row],[Claire Choice]]*Table1[[#This Row],[Total Score]]</f>
        <v>0</v>
      </c>
      <c r="X14">
        <f>Table1[[#This Row],[Drew Choice]]*Table1[[#This Row],[Total Score]]</f>
        <v>0</v>
      </c>
      <c r="Y14">
        <f>Table1[[#This Row],[Ellie Choice]]*Table1[[#This Row],[Total Score]]</f>
        <v>0</v>
      </c>
      <c r="AE14">
        <v>1</v>
      </c>
      <c r="AG14">
        <v>1</v>
      </c>
    </row>
    <row r="15" spans="1:33" hidden="1" x14ac:dyDescent="0.2">
      <c r="A15">
        <v>4</v>
      </c>
      <c r="B15">
        <v>130</v>
      </c>
      <c r="C15" t="s">
        <v>29</v>
      </c>
      <c r="D15" t="s">
        <v>8</v>
      </c>
      <c r="E15">
        <v>1</v>
      </c>
      <c r="F15">
        <v>0</v>
      </c>
      <c r="K15">
        <f>SUM(Table1[[#This Row],[R1 Score]:[R6 Score]])</f>
        <v>130</v>
      </c>
      <c r="L15">
        <f>Table1[[#This Row],[Round 1]]*Table1[[#This Row],[score_per_win]]</f>
        <v>130</v>
      </c>
      <c r="M15">
        <f>Table1[[#This Row],[Round 2]]*Table1[[#This Row],[score_per_win]]</f>
        <v>0</v>
      </c>
      <c r="N15">
        <f>Table1[[#This Row],[Round 3]]*Table1[[#This Row],[score_per_win]]</f>
        <v>0</v>
      </c>
      <c r="O15">
        <f>Table1[[#This Row],[Round 4]]*Table1[[#This Row],[score_per_win]]</f>
        <v>0</v>
      </c>
      <c r="P15">
        <f>Table1[[#This Row],[Round 5]]*Table1[[#This Row],[score_per_win]]</f>
        <v>0</v>
      </c>
      <c r="Q15">
        <f>-Table1[[#This Row],[Round 6]]*Table1[[#This Row],[score_per_win]]</f>
        <v>0</v>
      </c>
      <c r="R15">
        <f>Table1[[#This Row],[Total Score]]*Table1[[#This Row],[Seth Choice]]</f>
        <v>0</v>
      </c>
      <c r="S15">
        <f>Table1[[#This Row],[Manina Choice]]*Table1[[#This Row],[Total Score]]</f>
        <v>130</v>
      </c>
      <c r="T15">
        <f>Table1[[#This Row],[Jacob Choice]]*Table1[[#This Row],[Total Score]]</f>
        <v>0</v>
      </c>
      <c r="U15">
        <f>Table1[[#This Row],[Megan Choice]]*Table1[[#This Row],[Total Score]]</f>
        <v>130</v>
      </c>
      <c r="V15">
        <f>Table1[[#This Row],[Katelyn Choice]]*Table1[[#This Row],[Total Score]]</f>
        <v>0</v>
      </c>
      <c r="W15">
        <f>Table1[[#This Row],[Claire Choice]]*Table1[[#This Row],[Total Score]]</f>
        <v>0</v>
      </c>
      <c r="X15">
        <f>Table1[[#This Row],[Drew Choice]]*Table1[[#This Row],[Total Score]]</f>
        <v>0</v>
      </c>
      <c r="Y15">
        <f>Table1[[#This Row],[Ellie Choice]]*Table1[[#This Row],[Total Score]]</f>
        <v>0</v>
      </c>
      <c r="AA15">
        <v>1</v>
      </c>
      <c r="AC15">
        <v>1</v>
      </c>
    </row>
    <row r="16" spans="1:33" hidden="1" x14ac:dyDescent="0.2">
      <c r="A16">
        <v>4</v>
      </c>
      <c r="B16">
        <v>130</v>
      </c>
      <c r="C16" t="s">
        <v>22</v>
      </c>
      <c r="D16" t="s">
        <v>6</v>
      </c>
      <c r="E16">
        <v>0</v>
      </c>
      <c r="K16">
        <f>SUM(Table1[[#This Row],[R1 Score]:[R6 Score]])</f>
        <v>0</v>
      </c>
      <c r="L16">
        <f>Table1[[#This Row],[Round 1]]*Table1[[#This Row],[score_per_win]]</f>
        <v>0</v>
      </c>
      <c r="M16">
        <f>Table1[[#This Row],[Round 2]]*Table1[[#This Row],[score_per_win]]</f>
        <v>0</v>
      </c>
      <c r="N16">
        <f>Table1[[#This Row],[Round 3]]*Table1[[#This Row],[score_per_win]]</f>
        <v>0</v>
      </c>
      <c r="O16">
        <f>Table1[[#This Row],[Round 4]]*Table1[[#This Row],[score_per_win]]</f>
        <v>0</v>
      </c>
      <c r="P16">
        <f>Table1[[#This Row],[Round 5]]*Table1[[#This Row],[score_per_win]]</f>
        <v>0</v>
      </c>
      <c r="Q16">
        <f>-Table1[[#This Row],[Round 6]]*Table1[[#This Row],[score_per_win]]</f>
        <v>0</v>
      </c>
      <c r="R16">
        <f>Table1[[#This Row],[Total Score]]*Table1[[#This Row],[Seth Choice]]</f>
        <v>0</v>
      </c>
      <c r="S16">
        <f>Table1[[#This Row],[Manina Choice]]*Table1[[#This Row],[Total Score]]</f>
        <v>0</v>
      </c>
      <c r="T16">
        <f>Table1[[#This Row],[Jacob Choice]]*Table1[[#This Row],[Total Score]]</f>
        <v>0</v>
      </c>
      <c r="U16">
        <f>Table1[[#This Row],[Megan Choice]]*Table1[[#This Row],[Total Score]]</f>
        <v>0</v>
      </c>
      <c r="V16">
        <f>Table1[[#This Row],[Katelyn Choice]]*Table1[[#This Row],[Total Score]]</f>
        <v>0</v>
      </c>
      <c r="W16">
        <f>Table1[[#This Row],[Claire Choice]]*Table1[[#This Row],[Total Score]]</f>
        <v>0</v>
      </c>
      <c r="X16">
        <f>Table1[[#This Row],[Drew Choice]]*Table1[[#This Row],[Total Score]]</f>
        <v>0</v>
      </c>
      <c r="Y16">
        <f>Table1[[#This Row],[Ellie Choice]]*Table1[[#This Row],[Total Score]]</f>
        <v>0</v>
      </c>
      <c r="AB16">
        <v>1</v>
      </c>
    </row>
    <row r="17" spans="1:33" hidden="1" x14ac:dyDescent="0.2">
      <c r="A17">
        <v>4</v>
      </c>
      <c r="B17">
        <v>130</v>
      </c>
      <c r="C17" t="s">
        <v>15</v>
      </c>
      <c r="D17" t="s">
        <v>14</v>
      </c>
      <c r="E17">
        <v>1</v>
      </c>
      <c r="F17">
        <v>1</v>
      </c>
      <c r="G17">
        <v>0</v>
      </c>
      <c r="K17">
        <f>SUM(Table1[[#This Row],[R1 Score]:[R6 Score]])</f>
        <v>260</v>
      </c>
      <c r="L17">
        <f>Table1[[#This Row],[Round 1]]*Table1[[#This Row],[score_per_win]]</f>
        <v>130</v>
      </c>
      <c r="M17">
        <f>Table1[[#This Row],[Round 2]]*Table1[[#This Row],[score_per_win]]</f>
        <v>130</v>
      </c>
      <c r="N17">
        <f>Table1[[#This Row],[Round 3]]*Table1[[#This Row],[score_per_win]]</f>
        <v>0</v>
      </c>
      <c r="O17">
        <f>Table1[[#This Row],[Round 4]]*Table1[[#This Row],[score_per_win]]</f>
        <v>0</v>
      </c>
      <c r="P17">
        <f>Table1[[#This Row],[Round 5]]*Table1[[#This Row],[score_per_win]]</f>
        <v>0</v>
      </c>
      <c r="Q17">
        <f>-Table1[[#This Row],[Round 6]]*Table1[[#This Row],[score_per_win]]</f>
        <v>0</v>
      </c>
      <c r="R17">
        <f>Table1[[#This Row],[Total Score]]*Table1[[#This Row],[Seth Choice]]</f>
        <v>260</v>
      </c>
      <c r="S17">
        <f>Table1[[#This Row],[Manina Choice]]*Table1[[#This Row],[Total Score]]</f>
        <v>0</v>
      </c>
      <c r="T17">
        <f>Table1[[#This Row],[Jacob Choice]]*Table1[[#This Row],[Total Score]]</f>
        <v>0</v>
      </c>
      <c r="U17">
        <f>Table1[[#This Row],[Megan Choice]]*Table1[[#This Row],[Total Score]]</f>
        <v>0</v>
      </c>
      <c r="V17">
        <f>Table1[[#This Row],[Katelyn Choice]]*Table1[[#This Row],[Total Score]]</f>
        <v>260</v>
      </c>
      <c r="W17">
        <f>Table1[[#This Row],[Claire Choice]]*Table1[[#This Row],[Total Score]]</f>
        <v>0</v>
      </c>
      <c r="X17">
        <f>Table1[[#This Row],[Drew Choice]]*Table1[[#This Row],[Total Score]]</f>
        <v>260</v>
      </c>
      <c r="Y17">
        <f>Table1[[#This Row],[Ellie Choice]]*Table1[[#This Row],[Total Score]]</f>
        <v>0</v>
      </c>
      <c r="Z17">
        <v>1</v>
      </c>
      <c r="AD17">
        <v>1</v>
      </c>
      <c r="AF17">
        <v>1</v>
      </c>
    </row>
    <row r="18" spans="1:33" hidden="1" x14ac:dyDescent="0.2">
      <c r="A18">
        <v>5</v>
      </c>
      <c r="B18">
        <v>140</v>
      </c>
      <c r="C18" t="s">
        <v>20</v>
      </c>
      <c r="D18" t="s">
        <v>4</v>
      </c>
      <c r="E18">
        <v>1</v>
      </c>
      <c r="F18">
        <v>1</v>
      </c>
      <c r="G18">
        <v>0</v>
      </c>
      <c r="K18">
        <f>SUM(Table1[[#This Row],[R1 Score]:[R6 Score]])</f>
        <v>280</v>
      </c>
      <c r="L18">
        <f>Table1[[#This Row],[Round 1]]*Table1[[#This Row],[score_per_win]]</f>
        <v>140</v>
      </c>
      <c r="M18">
        <f>Table1[[#This Row],[Round 2]]*Table1[[#This Row],[score_per_win]]</f>
        <v>140</v>
      </c>
      <c r="N18">
        <f>Table1[[#This Row],[Round 3]]*Table1[[#This Row],[score_per_win]]</f>
        <v>0</v>
      </c>
      <c r="O18">
        <f>Table1[[#This Row],[Round 4]]*Table1[[#This Row],[score_per_win]]</f>
        <v>0</v>
      </c>
      <c r="P18">
        <f>Table1[[#This Row],[Round 5]]*Table1[[#This Row],[score_per_win]]</f>
        <v>0</v>
      </c>
      <c r="Q18">
        <f>-Table1[[#This Row],[Round 6]]*Table1[[#This Row],[score_per_win]]</f>
        <v>0</v>
      </c>
      <c r="R18">
        <f>Table1[[#This Row],[Total Score]]*Table1[[#This Row],[Seth Choice]]</f>
        <v>280</v>
      </c>
      <c r="S18">
        <f>Table1[[#This Row],[Manina Choice]]*Table1[[#This Row],[Total Score]]</f>
        <v>0</v>
      </c>
      <c r="T18">
        <f>Table1[[#This Row],[Jacob Choice]]*Table1[[#This Row],[Total Score]]</f>
        <v>280</v>
      </c>
      <c r="U18">
        <f>Table1[[#This Row],[Megan Choice]]*Table1[[#This Row],[Total Score]]</f>
        <v>0</v>
      </c>
      <c r="V18">
        <f>Table1[[#This Row],[Katelyn Choice]]*Table1[[#This Row],[Total Score]]</f>
        <v>0</v>
      </c>
      <c r="W18">
        <f>Table1[[#This Row],[Claire Choice]]*Table1[[#This Row],[Total Score]]</f>
        <v>0</v>
      </c>
      <c r="X18">
        <f>Table1[[#This Row],[Drew Choice]]*Table1[[#This Row],[Total Score]]</f>
        <v>280</v>
      </c>
      <c r="Y18">
        <f>Table1[[#This Row],[Ellie Choice]]*Table1[[#This Row],[Total Score]]</f>
        <v>0</v>
      </c>
      <c r="Z18">
        <v>1</v>
      </c>
      <c r="AB18">
        <v>1</v>
      </c>
      <c r="AF18">
        <v>1</v>
      </c>
    </row>
    <row r="19" spans="1:33" hidden="1" x14ac:dyDescent="0.2">
      <c r="A19">
        <v>5</v>
      </c>
      <c r="B19">
        <v>140</v>
      </c>
      <c r="C19" t="s">
        <v>31</v>
      </c>
      <c r="D19" t="s">
        <v>8</v>
      </c>
      <c r="E19">
        <v>1</v>
      </c>
      <c r="F19">
        <v>1</v>
      </c>
      <c r="G19">
        <v>0</v>
      </c>
      <c r="K19">
        <f>SUM(Table1[[#This Row],[R1 Score]:[R6 Score]])</f>
        <v>280</v>
      </c>
      <c r="L19">
        <f>Table1[[#This Row],[Round 1]]*Table1[[#This Row],[score_per_win]]</f>
        <v>140</v>
      </c>
      <c r="M19">
        <f>Table1[[#This Row],[Round 2]]*Table1[[#This Row],[score_per_win]]</f>
        <v>140</v>
      </c>
      <c r="N19">
        <f>Table1[[#This Row],[Round 3]]*Table1[[#This Row],[score_per_win]]</f>
        <v>0</v>
      </c>
      <c r="O19">
        <f>Table1[[#This Row],[Round 4]]*Table1[[#This Row],[score_per_win]]</f>
        <v>0</v>
      </c>
      <c r="P19">
        <f>Table1[[#This Row],[Round 5]]*Table1[[#This Row],[score_per_win]]</f>
        <v>0</v>
      </c>
      <c r="Q19">
        <f>-Table1[[#This Row],[Round 6]]*Table1[[#This Row],[score_per_win]]</f>
        <v>0</v>
      </c>
      <c r="R19">
        <f>Table1[[#This Row],[Total Score]]*Table1[[#This Row],[Seth Choice]]</f>
        <v>0</v>
      </c>
      <c r="S19">
        <f>Table1[[#This Row],[Manina Choice]]*Table1[[#This Row],[Total Score]]</f>
        <v>0</v>
      </c>
      <c r="T19">
        <f>Table1[[#This Row],[Jacob Choice]]*Table1[[#This Row],[Total Score]]</f>
        <v>0</v>
      </c>
      <c r="U19">
        <f>Table1[[#This Row],[Megan Choice]]*Table1[[#This Row],[Total Score]]</f>
        <v>0</v>
      </c>
      <c r="V19">
        <f>Table1[[#This Row],[Katelyn Choice]]*Table1[[#This Row],[Total Score]]</f>
        <v>280</v>
      </c>
      <c r="W19">
        <f>Table1[[#This Row],[Claire Choice]]*Table1[[#This Row],[Total Score]]</f>
        <v>0</v>
      </c>
      <c r="X19">
        <f>Table1[[#This Row],[Drew Choice]]*Table1[[#This Row],[Total Score]]</f>
        <v>0</v>
      </c>
      <c r="Y19">
        <f>Table1[[#This Row],[Ellie Choice]]*Table1[[#This Row],[Total Score]]</f>
        <v>0</v>
      </c>
      <c r="AD19">
        <v>1</v>
      </c>
    </row>
    <row r="20" spans="1:33" hidden="1" x14ac:dyDescent="0.2">
      <c r="A20">
        <v>5</v>
      </c>
      <c r="B20">
        <v>140</v>
      </c>
      <c r="C20" t="s">
        <v>18</v>
      </c>
      <c r="D20" t="s">
        <v>6</v>
      </c>
      <c r="E20">
        <v>1</v>
      </c>
      <c r="F20">
        <v>1</v>
      </c>
      <c r="G20">
        <v>0</v>
      </c>
      <c r="K20">
        <f>SUM(Table1[[#This Row],[R1 Score]:[R6 Score]])</f>
        <v>280</v>
      </c>
      <c r="L20">
        <f>Table1[[#This Row],[Round 1]]*Table1[[#This Row],[score_per_win]]</f>
        <v>140</v>
      </c>
      <c r="M20">
        <f>Table1[[#This Row],[Round 2]]*Table1[[#This Row],[score_per_win]]</f>
        <v>140</v>
      </c>
      <c r="N20">
        <f>Table1[[#This Row],[Round 3]]*Table1[[#This Row],[score_per_win]]</f>
        <v>0</v>
      </c>
      <c r="O20">
        <f>Table1[[#This Row],[Round 4]]*Table1[[#This Row],[score_per_win]]</f>
        <v>0</v>
      </c>
      <c r="P20">
        <f>Table1[[#This Row],[Round 5]]*Table1[[#This Row],[score_per_win]]</f>
        <v>0</v>
      </c>
      <c r="Q20">
        <f>-Table1[[#This Row],[Round 6]]*Table1[[#This Row],[score_per_win]]</f>
        <v>0</v>
      </c>
      <c r="R20">
        <f>Table1[[#This Row],[Total Score]]*Table1[[#This Row],[Seth Choice]]</f>
        <v>0</v>
      </c>
      <c r="S20">
        <f>Table1[[#This Row],[Manina Choice]]*Table1[[#This Row],[Total Score]]</f>
        <v>280</v>
      </c>
      <c r="T20">
        <f>Table1[[#This Row],[Jacob Choice]]*Table1[[#This Row],[Total Score]]</f>
        <v>0</v>
      </c>
      <c r="U20">
        <f>Table1[[#This Row],[Megan Choice]]*Table1[[#This Row],[Total Score]]</f>
        <v>0</v>
      </c>
      <c r="V20">
        <f>Table1[[#This Row],[Katelyn Choice]]*Table1[[#This Row],[Total Score]]</f>
        <v>0</v>
      </c>
      <c r="W20">
        <f>Table1[[#This Row],[Claire Choice]]*Table1[[#This Row],[Total Score]]</f>
        <v>280</v>
      </c>
      <c r="X20">
        <f>Table1[[#This Row],[Drew Choice]]*Table1[[#This Row],[Total Score]]</f>
        <v>0</v>
      </c>
      <c r="Y20">
        <f>Table1[[#This Row],[Ellie Choice]]*Table1[[#This Row],[Total Score]]</f>
        <v>280</v>
      </c>
      <c r="AA20">
        <v>1</v>
      </c>
      <c r="AE20">
        <v>1</v>
      </c>
      <c r="AG20">
        <v>1</v>
      </c>
    </row>
    <row r="21" spans="1:33" hidden="1" x14ac:dyDescent="0.2">
      <c r="A21">
        <v>5</v>
      </c>
      <c r="B21">
        <v>140</v>
      </c>
      <c r="C21" t="s">
        <v>26</v>
      </c>
      <c r="D21" t="s">
        <v>14</v>
      </c>
      <c r="E21">
        <v>1</v>
      </c>
      <c r="F21">
        <v>0</v>
      </c>
      <c r="K21">
        <f>SUM(Table1[[#This Row],[R1 Score]:[R6 Score]])</f>
        <v>140</v>
      </c>
      <c r="L21">
        <f>Table1[[#This Row],[Round 1]]*Table1[[#This Row],[score_per_win]]</f>
        <v>140</v>
      </c>
      <c r="M21">
        <f>Table1[[#This Row],[Round 2]]*Table1[[#This Row],[score_per_win]]</f>
        <v>0</v>
      </c>
      <c r="N21">
        <f>Table1[[#This Row],[Round 3]]*Table1[[#This Row],[score_per_win]]</f>
        <v>0</v>
      </c>
      <c r="O21">
        <f>Table1[[#This Row],[Round 4]]*Table1[[#This Row],[score_per_win]]</f>
        <v>0</v>
      </c>
      <c r="P21">
        <f>Table1[[#This Row],[Round 5]]*Table1[[#This Row],[score_per_win]]</f>
        <v>0</v>
      </c>
      <c r="Q21">
        <f>-Table1[[#This Row],[Round 6]]*Table1[[#This Row],[score_per_win]]</f>
        <v>0</v>
      </c>
      <c r="R21">
        <f>Table1[[#This Row],[Total Score]]*Table1[[#This Row],[Seth Choice]]</f>
        <v>0</v>
      </c>
      <c r="S21">
        <f>Table1[[#This Row],[Manina Choice]]*Table1[[#This Row],[Total Score]]</f>
        <v>0</v>
      </c>
      <c r="T21">
        <f>Table1[[#This Row],[Jacob Choice]]*Table1[[#This Row],[Total Score]]</f>
        <v>0</v>
      </c>
      <c r="U21">
        <f>Table1[[#This Row],[Megan Choice]]*Table1[[#This Row],[Total Score]]</f>
        <v>140</v>
      </c>
      <c r="V21">
        <f>Table1[[#This Row],[Katelyn Choice]]*Table1[[#This Row],[Total Score]]</f>
        <v>0</v>
      </c>
      <c r="W21">
        <f>Table1[[#This Row],[Claire Choice]]*Table1[[#This Row],[Total Score]]</f>
        <v>0</v>
      </c>
      <c r="X21">
        <f>Table1[[#This Row],[Drew Choice]]*Table1[[#This Row],[Total Score]]</f>
        <v>0</v>
      </c>
      <c r="Y21">
        <f>Table1[[#This Row],[Ellie Choice]]*Table1[[#This Row],[Total Score]]</f>
        <v>0</v>
      </c>
      <c r="AC21">
        <v>1</v>
      </c>
    </row>
    <row r="22" spans="1:33" hidden="1" x14ac:dyDescent="0.2">
      <c r="A22">
        <v>6</v>
      </c>
      <c r="B22">
        <v>150</v>
      </c>
      <c r="C22" t="s">
        <v>25</v>
      </c>
      <c r="D22" t="s">
        <v>4</v>
      </c>
      <c r="E22">
        <v>1</v>
      </c>
      <c r="F22">
        <v>0</v>
      </c>
      <c r="K22">
        <f>SUM(Table1[[#This Row],[R1 Score]:[R6 Score]])</f>
        <v>150</v>
      </c>
      <c r="L22">
        <f>Table1[[#This Row],[Round 1]]*Table1[[#This Row],[score_per_win]]</f>
        <v>150</v>
      </c>
      <c r="M22">
        <f>Table1[[#This Row],[Round 2]]*Table1[[#This Row],[score_per_win]]</f>
        <v>0</v>
      </c>
      <c r="N22">
        <f>Table1[[#This Row],[Round 3]]*Table1[[#This Row],[score_per_win]]</f>
        <v>0</v>
      </c>
      <c r="O22">
        <f>Table1[[#This Row],[Round 4]]*Table1[[#This Row],[score_per_win]]</f>
        <v>0</v>
      </c>
      <c r="P22">
        <f>Table1[[#This Row],[Round 5]]*Table1[[#This Row],[score_per_win]]</f>
        <v>0</v>
      </c>
      <c r="Q22">
        <f>-Table1[[#This Row],[Round 6]]*Table1[[#This Row],[score_per_win]]</f>
        <v>0</v>
      </c>
      <c r="R22">
        <f>Table1[[#This Row],[Total Score]]*Table1[[#This Row],[Seth Choice]]</f>
        <v>0</v>
      </c>
      <c r="S22">
        <f>Table1[[#This Row],[Manina Choice]]*Table1[[#This Row],[Total Score]]</f>
        <v>150</v>
      </c>
      <c r="T22">
        <f>Table1[[#This Row],[Jacob Choice]]*Table1[[#This Row],[Total Score]]</f>
        <v>0</v>
      </c>
      <c r="U22">
        <f>Table1[[#This Row],[Megan Choice]]*Table1[[#This Row],[Total Score]]</f>
        <v>150</v>
      </c>
      <c r="V22">
        <f>Table1[[#This Row],[Katelyn Choice]]*Table1[[#This Row],[Total Score]]</f>
        <v>0</v>
      </c>
      <c r="W22">
        <f>Table1[[#This Row],[Claire Choice]]*Table1[[#This Row],[Total Score]]</f>
        <v>0</v>
      </c>
      <c r="X22">
        <f>Table1[[#This Row],[Drew Choice]]*Table1[[#This Row],[Total Score]]</f>
        <v>0</v>
      </c>
      <c r="Y22">
        <f>Table1[[#This Row],[Ellie Choice]]*Table1[[#This Row],[Total Score]]</f>
        <v>0</v>
      </c>
      <c r="AA22">
        <v>1</v>
      </c>
      <c r="AC22">
        <v>1</v>
      </c>
    </row>
    <row r="23" spans="1:33" hidden="1" x14ac:dyDescent="0.2">
      <c r="A23">
        <v>6</v>
      </c>
      <c r="B23">
        <v>150</v>
      </c>
      <c r="C23" t="s">
        <v>27</v>
      </c>
      <c r="D23" t="s">
        <v>8</v>
      </c>
      <c r="E23">
        <v>0</v>
      </c>
      <c r="K23">
        <f>SUM(Table1[[#This Row],[R1 Score]:[R6 Score]])</f>
        <v>0</v>
      </c>
      <c r="L23">
        <f>Table1[[#This Row],[Round 1]]*Table1[[#This Row],[score_per_win]]</f>
        <v>0</v>
      </c>
      <c r="M23">
        <f>Table1[[#This Row],[Round 2]]*Table1[[#This Row],[score_per_win]]</f>
        <v>0</v>
      </c>
      <c r="N23">
        <f>Table1[[#This Row],[Round 3]]*Table1[[#This Row],[score_per_win]]</f>
        <v>0</v>
      </c>
      <c r="O23">
        <f>Table1[[#This Row],[Round 4]]*Table1[[#This Row],[score_per_win]]</f>
        <v>0</v>
      </c>
      <c r="P23">
        <f>Table1[[#This Row],[Round 5]]*Table1[[#This Row],[score_per_win]]</f>
        <v>0</v>
      </c>
      <c r="Q23">
        <f>-Table1[[#This Row],[Round 6]]*Table1[[#This Row],[score_per_win]]</f>
        <v>0</v>
      </c>
      <c r="R23">
        <f>Table1[[#This Row],[Total Score]]*Table1[[#This Row],[Seth Choice]]</f>
        <v>0</v>
      </c>
      <c r="S23">
        <f>Table1[[#This Row],[Manina Choice]]*Table1[[#This Row],[Total Score]]</f>
        <v>0</v>
      </c>
      <c r="T23">
        <f>Table1[[#This Row],[Jacob Choice]]*Table1[[#This Row],[Total Score]]</f>
        <v>0</v>
      </c>
      <c r="U23">
        <f>Table1[[#This Row],[Megan Choice]]*Table1[[#This Row],[Total Score]]</f>
        <v>0</v>
      </c>
      <c r="V23">
        <f>Table1[[#This Row],[Katelyn Choice]]*Table1[[#This Row],[Total Score]]</f>
        <v>0</v>
      </c>
      <c r="W23">
        <f>Table1[[#This Row],[Claire Choice]]*Table1[[#This Row],[Total Score]]</f>
        <v>0</v>
      </c>
      <c r="X23">
        <f>Table1[[#This Row],[Drew Choice]]*Table1[[#This Row],[Total Score]]</f>
        <v>0</v>
      </c>
      <c r="Y23">
        <f>Table1[[#This Row],[Ellie Choice]]*Table1[[#This Row],[Total Score]]</f>
        <v>0</v>
      </c>
    </row>
    <row r="24" spans="1:33" hidden="1" x14ac:dyDescent="0.2">
      <c r="A24">
        <v>6</v>
      </c>
      <c r="B24">
        <v>150</v>
      </c>
      <c r="C24" t="s">
        <v>33</v>
      </c>
      <c r="D24" t="s">
        <v>6</v>
      </c>
      <c r="E24">
        <v>0</v>
      </c>
      <c r="K24">
        <f>SUM(Table1[[#This Row],[R1 Score]:[R6 Score]])</f>
        <v>0</v>
      </c>
      <c r="L24">
        <f>Table1[[#This Row],[Round 1]]*Table1[[#This Row],[score_per_win]]</f>
        <v>0</v>
      </c>
      <c r="M24">
        <f>Table1[[#This Row],[Round 2]]*Table1[[#This Row],[score_per_win]]</f>
        <v>0</v>
      </c>
      <c r="N24">
        <f>Table1[[#This Row],[Round 3]]*Table1[[#This Row],[score_per_win]]</f>
        <v>0</v>
      </c>
      <c r="O24">
        <f>Table1[[#This Row],[Round 4]]*Table1[[#This Row],[score_per_win]]</f>
        <v>0</v>
      </c>
      <c r="P24">
        <f>Table1[[#This Row],[Round 5]]*Table1[[#This Row],[score_per_win]]</f>
        <v>0</v>
      </c>
      <c r="Q24">
        <f>-Table1[[#This Row],[Round 6]]*Table1[[#This Row],[score_per_win]]</f>
        <v>0</v>
      </c>
      <c r="R24">
        <f>Table1[[#This Row],[Total Score]]*Table1[[#This Row],[Seth Choice]]</f>
        <v>0</v>
      </c>
      <c r="S24">
        <f>Table1[[#This Row],[Manina Choice]]*Table1[[#This Row],[Total Score]]</f>
        <v>0</v>
      </c>
      <c r="T24">
        <f>Table1[[#This Row],[Jacob Choice]]*Table1[[#This Row],[Total Score]]</f>
        <v>0</v>
      </c>
      <c r="U24">
        <f>Table1[[#This Row],[Megan Choice]]*Table1[[#This Row],[Total Score]]</f>
        <v>0</v>
      </c>
      <c r="V24">
        <f>Table1[[#This Row],[Katelyn Choice]]*Table1[[#This Row],[Total Score]]</f>
        <v>0</v>
      </c>
      <c r="W24">
        <f>Table1[[#This Row],[Claire Choice]]*Table1[[#This Row],[Total Score]]</f>
        <v>0</v>
      </c>
      <c r="X24">
        <f>Table1[[#This Row],[Drew Choice]]*Table1[[#This Row],[Total Score]]</f>
        <v>0</v>
      </c>
      <c r="Y24">
        <f>Table1[[#This Row],[Ellie Choice]]*Table1[[#This Row],[Total Score]]</f>
        <v>0</v>
      </c>
      <c r="Z24">
        <v>1</v>
      </c>
      <c r="AD24">
        <v>1</v>
      </c>
      <c r="AE24">
        <v>1</v>
      </c>
      <c r="AG24">
        <v>1</v>
      </c>
    </row>
    <row r="25" spans="1:33" hidden="1" x14ac:dyDescent="0.2">
      <c r="A25">
        <v>6</v>
      </c>
      <c r="B25">
        <v>150</v>
      </c>
      <c r="C25" t="s">
        <v>23</v>
      </c>
      <c r="D25" t="s">
        <v>14</v>
      </c>
      <c r="E25">
        <v>1</v>
      </c>
      <c r="F25">
        <v>0</v>
      </c>
      <c r="K25">
        <f>SUM(Table1[[#This Row],[R1 Score]:[R6 Score]])</f>
        <v>150</v>
      </c>
      <c r="L25">
        <f>Table1[[#This Row],[Round 1]]*Table1[[#This Row],[score_per_win]]</f>
        <v>150</v>
      </c>
      <c r="M25">
        <f>Table1[[#This Row],[Round 2]]*Table1[[#This Row],[score_per_win]]</f>
        <v>0</v>
      </c>
      <c r="N25">
        <f>Table1[[#This Row],[Round 3]]*Table1[[#This Row],[score_per_win]]</f>
        <v>0</v>
      </c>
      <c r="O25">
        <f>Table1[[#This Row],[Round 4]]*Table1[[#This Row],[score_per_win]]</f>
        <v>0</v>
      </c>
      <c r="P25">
        <f>Table1[[#This Row],[Round 5]]*Table1[[#This Row],[score_per_win]]</f>
        <v>0</v>
      </c>
      <c r="Q25">
        <f>-Table1[[#This Row],[Round 6]]*Table1[[#This Row],[score_per_win]]</f>
        <v>0</v>
      </c>
      <c r="R25">
        <f>Table1[[#This Row],[Total Score]]*Table1[[#This Row],[Seth Choice]]</f>
        <v>0</v>
      </c>
      <c r="S25">
        <f>Table1[[#This Row],[Manina Choice]]*Table1[[#This Row],[Total Score]]</f>
        <v>0</v>
      </c>
      <c r="T25">
        <f>Table1[[#This Row],[Jacob Choice]]*Table1[[#This Row],[Total Score]]</f>
        <v>150</v>
      </c>
      <c r="U25">
        <f>Table1[[#This Row],[Megan Choice]]*Table1[[#This Row],[Total Score]]</f>
        <v>0</v>
      </c>
      <c r="V25">
        <f>Table1[[#This Row],[Katelyn Choice]]*Table1[[#This Row],[Total Score]]</f>
        <v>0</v>
      </c>
      <c r="W25">
        <f>Table1[[#This Row],[Claire Choice]]*Table1[[#This Row],[Total Score]]</f>
        <v>0</v>
      </c>
      <c r="X25">
        <f>Table1[[#This Row],[Drew Choice]]*Table1[[#This Row],[Total Score]]</f>
        <v>150</v>
      </c>
      <c r="Y25">
        <f>Table1[[#This Row],[Ellie Choice]]*Table1[[#This Row],[Total Score]]</f>
        <v>0</v>
      </c>
      <c r="AB25">
        <v>1</v>
      </c>
      <c r="AF25">
        <v>1</v>
      </c>
    </row>
    <row r="26" spans="1:33" hidden="1" x14ac:dyDescent="0.2">
      <c r="A26">
        <v>7</v>
      </c>
      <c r="B26">
        <v>160</v>
      </c>
      <c r="C26" t="s">
        <v>38</v>
      </c>
      <c r="D26" t="s">
        <v>4</v>
      </c>
      <c r="E26">
        <v>0</v>
      </c>
      <c r="K26">
        <f>SUM(Table1[[#This Row],[R1 Score]:[R6 Score]])</f>
        <v>0</v>
      </c>
      <c r="L26">
        <f>Table1[[#This Row],[Round 1]]*Table1[[#This Row],[score_per_win]]</f>
        <v>0</v>
      </c>
      <c r="M26">
        <f>Table1[[#This Row],[Round 2]]*Table1[[#This Row],[score_per_win]]</f>
        <v>0</v>
      </c>
      <c r="N26">
        <f>Table1[[#This Row],[Round 3]]*Table1[[#This Row],[score_per_win]]</f>
        <v>0</v>
      </c>
      <c r="O26">
        <f>Table1[[#This Row],[Round 4]]*Table1[[#This Row],[score_per_win]]</f>
        <v>0</v>
      </c>
      <c r="P26">
        <f>Table1[[#This Row],[Round 5]]*Table1[[#This Row],[score_per_win]]</f>
        <v>0</v>
      </c>
      <c r="Q26">
        <f>-Table1[[#This Row],[Round 6]]*Table1[[#This Row],[score_per_win]]</f>
        <v>0</v>
      </c>
      <c r="R26">
        <f>Table1[[#This Row],[Total Score]]*Table1[[#This Row],[Seth Choice]]</f>
        <v>0</v>
      </c>
      <c r="S26">
        <f>Table1[[#This Row],[Manina Choice]]*Table1[[#This Row],[Total Score]]</f>
        <v>0</v>
      </c>
      <c r="T26">
        <f>Table1[[#This Row],[Jacob Choice]]*Table1[[#This Row],[Total Score]]</f>
        <v>0</v>
      </c>
      <c r="U26">
        <f>Table1[[#This Row],[Megan Choice]]*Table1[[#This Row],[Total Score]]</f>
        <v>0</v>
      </c>
      <c r="V26">
        <f>Table1[[#This Row],[Katelyn Choice]]*Table1[[#This Row],[Total Score]]</f>
        <v>0</v>
      </c>
      <c r="W26">
        <f>Table1[[#This Row],[Claire Choice]]*Table1[[#This Row],[Total Score]]</f>
        <v>0</v>
      </c>
      <c r="X26">
        <f>Table1[[#This Row],[Drew Choice]]*Table1[[#This Row],[Total Score]]</f>
        <v>0</v>
      </c>
      <c r="Y26">
        <f>Table1[[#This Row],[Ellie Choice]]*Table1[[#This Row],[Total Score]]</f>
        <v>0</v>
      </c>
      <c r="AB26">
        <v>1</v>
      </c>
      <c r="AC26">
        <v>1</v>
      </c>
      <c r="AF26">
        <v>1</v>
      </c>
      <c r="AG26">
        <v>1</v>
      </c>
    </row>
    <row r="27" spans="1:33" hidden="1" x14ac:dyDescent="0.2">
      <c r="A27">
        <v>7</v>
      </c>
      <c r="B27">
        <v>160</v>
      </c>
      <c r="C27" t="s">
        <v>41</v>
      </c>
      <c r="D27" t="s">
        <v>8</v>
      </c>
      <c r="E27">
        <v>1</v>
      </c>
      <c r="F27">
        <v>0</v>
      </c>
      <c r="K27">
        <f>SUM(Table1[[#This Row],[R1 Score]:[R6 Score]])</f>
        <v>160</v>
      </c>
      <c r="L27">
        <f>Table1[[#This Row],[Round 1]]*Table1[[#This Row],[score_per_win]]</f>
        <v>160</v>
      </c>
      <c r="M27">
        <f>Table1[[#This Row],[Round 2]]*Table1[[#This Row],[score_per_win]]</f>
        <v>0</v>
      </c>
      <c r="N27">
        <f>Table1[[#This Row],[Round 3]]*Table1[[#This Row],[score_per_win]]</f>
        <v>0</v>
      </c>
      <c r="O27">
        <f>Table1[[#This Row],[Round 4]]*Table1[[#This Row],[score_per_win]]</f>
        <v>0</v>
      </c>
      <c r="P27">
        <f>Table1[[#This Row],[Round 5]]*Table1[[#This Row],[score_per_win]]</f>
        <v>0</v>
      </c>
      <c r="Q27">
        <f>-Table1[[#This Row],[Round 6]]*Table1[[#This Row],[score_per_win]]</f>
        <v>0</v>
      </c>
      <c r="R27">
        <f>Table1[[#This Row],[Total Score]]*Table1[[#This Row],[Seth Choice]]</f>
        <v>0</v>
      </c>
      <c r="S27">
        <f>Table1[[#This Row],[Manina Choice]]*Table1[[#This Row],[Total Score]]</f>
        <v>0</v>
      </c>
      <c r="T27">
        <f>Table1[[#This Row],[Jacob Choice]]*Table1[[#This Row],[Total Score]]</f>
        <v>0</v>
      </c>
      <c r="U27">
        <f>Table1[[#This Row],[Megan Choice]]*Table1[[#This Row],[Total Score]]</f>
        <v>0</v>
      </c>
      <c r="V27">
        <f>Table1[[#This Row],[Katelyn Choice]]*Table1[[#This Row],[Total Score]]</f>
        <v>160</v>
      </c>
      <c r="W27">
        <f>Table1[[#This Row],[Claire Choice]]*Table1[[#This Row],[Total Score]]</f>
        <v>160</v>
      </c>
      <c r="X27">
        <f>Table1[[#This Row],[Drew Choice]]*Table1[[#This Row],[Total Score]]</f>
        <v>0</v>
      </c>
      <c r="Y27">
        <f>Table1[[#This Row],[Ellie Choice]]*Table1[[#This Row],[Total Score]]</f>
        <v>0</v>
      </c>
      <c r="AD27">
        <v>1</v>
      </c>
      <c r="AE27">
        <v>1</v>
      </c>
    </row>
    <row r="28" spans="1:33" hidden="1" x14ac:dyDescent="0.2">
      <c r="A28">
        <v>7</v>
      </c>
      <c r="B28">
        <v>160</v>
      </c>
      <c r="C28" t="s">
        <v>48</v>
      </c>
      <c r="D28" t="s">
        <v>6</v>
      </c>
      <c r="E28">
        <v>1</v>
      </c>
      <c r="F28">
        <v>1</v>
      </c>
      <c r="G28">
        <v>0</v>
      </c>
      <c r="K28">
        <f>SUM(Table1[[#This Row],[R1 Score]:[R6 Score]])</f>
        <v>320</v>
      </c>
      <c r="L28">
        <f>Table1[[#This Row],[Round 1]]*Table1[[#This Row],[score_per_win]]</f>
        <v>160</v>
      </c>
      <c r="M28">
        <f>Table1[[#This Row],[Round 2]]*Table1[[#This Row],[score_per_win]]</f>
        <v>160</v>
      </c>
      <c r="N28">
        <f>Table1[[#This Row],[Round 3]]*Table1[[#This Row],[score_per_win]]</f>
        <v>0</v>
      </c>
      <c r="O28">
        <f>Table1[[#This Row],[Round 4]]*Table1[[#This Row],[score_per_win]]</f>
        <v>0</v>
      </c>
      <c r="P28">
        <f>Table1[[#This Row],[Round 5]]*Table1[[#This Row],[score_per_win]]</f>
        <v>0</v>
      </c>
      <c r="Q28">
        <f>-Table1[[#This Row],[Round 6]]*Table1[[#This Row],[score_per_win]]</f>
        <v>0</v>
      </c>
      <c r="R28">
        <f>Table1[[#This Row],[Total Score]]*Table1[[#This Row],[Seth Choice]]</f>
        <v>0</v>
      </c>
      <c r="S28">
        <f>Table1[[#This Row],[Manina Choice]]*Table1[[#This Row],[Total Score]]</f>
        <v>0</v>
      </c>
      <c r="T28">
        <f>Table1[[#This Row],[Jacob Choice]]*Table1[[#This Row],[Total Score]]</f>
        <v>0</v>
      </c>
      <c r="U28">
        <f>Table1[[#This Row],[Megan Choice]]*Table1[[#This Row],[Total Score]]</f>
        <v>0</v>
      </c>
      <c r="V28">
        <f>Table1[[#This Row],[Katelyn Choice]]*Table1[[#This Row],[Total Score]]</f>
        <v>0</v>
      </c>
      <c r="W28">
        <f>Table1[[#This Row],[Claire Choice]]*Table1[[#This Row],[Total Score]]</f>
        <v>0</v>
      </c>
      <c r="X28">
        <f>Table1[[#This Row],[Drew Choice]]*Table1[[#This Row],[Total Score]]</f>
        <v>0</v>
      </c>
      <c r="Y28">
        <f>Table1[[#This Row],[Ellie Choice]]*Table1[[#This Row],[Total Score]]</f>
        <v>0</v>
      </c>
    </row>
    <row r="29" spans="1:33" hidden="1" x14ac:dyDescent="0.2">
      <c r="A29">
        <v>7</v>
      </c>
      <c r="B29">
        <v>160</v>
      </c>
      <c r="C29" t="s">
        <v>32</v>
      </c>
      <c r="D29" t="s">
        <v>14</v>
      </c>
      <c r="E29">
        <v>1</v>
      </c>
      <c r="F29">
        <v>1</v>
      </c>
      <c r="G29">
        <v>0</v>
      </c>
      <c r="K29">
        <f>SUM(Table1[[#This Row],[R1 Score]:[R6 Score]])</f>
        <v>320</v>
      </c>
      <c r="L29">
        <f>Table1[[#This Row],[Round 1]]*Table1[[#This Row],[score_per_win]]</f>
        <v>160</v>
      </c>
      <c r="M29">
        <f>Table1[[#This Row],[Round 2]]*Table1[[#This Row],[score_per_win]]</f>
        <v>160</v>
      </c>
      <c r="N29">
        <f>Table1[[#This Row],[Round 3]]*Table1[[#This Row],[score_per_win]]</f>
        <v>0</v>
      </c>
      <c r="O29">
        <f>Table1[[#This Row],[Round 4]]*Table1[[#This Row],[score_per_win]]</f>
        <v>0</v>
      </c>
      <c r="P29">
        <f>Table1[[#This Row],[Round 5]]*Table1[[#This Row],[score_per_win]]</f>
        <v>0</v>
      </c>
      <c r="Q29">
        <f>-Table1[[#This Row],[Round 6]]*Table1[[#This Row],[score_per_win]]</f>
        <v>0</v>
      </c>
      <c r="R29">
        <f>Table1[[#This Row],[Total Score]]*Table1[[#This Row],[Seth Choice]]</f>
        <v>320</v>
      </c>
      <c r="S29">
        <f>Table1[[#This Row],[Manina Choice]]*Table1[[#This Row],[Total Score]]</f>
        <v>320</v>
      </c>
      <c r="T29">
        <f>Table1[[#This Row],[Jacob Choice]]*Table1[[#This Row],[Total Score]]</f>
        <v>0</v>
      </c>
      <c r="U29">
        <f>Table1[[#This Row],[Megan Choice]]*Table1[[#This Row],[Total Score]]</f>
        <v>0</v>
      </c>
      <c r="V29">
        <f>Table1[[#This Row],[Katelyn Choice]]*Table1[[#This Row],[Total Score]]</f>
        <v>0</v>
      </c>
      <c r="W29">
        <f>Table1[[#This Row],[Claire Choice]]*Table1[[#This Row],[Total Score]]</f>
        <v>0</v>
      </c>
      <c r="X29">
        <f>Table1[[#This Row],[Drew Choice]]*Table1[[#This Row],[Total Score]]</f>
        <v>0</v>
      </c>
      <c r="Y29">
        <f>Table1[[#This Row],[Ellie Choice]]*Table1[[#This Row],[Total Score]]</f>
        <v>0</v>
      </c>
      <c r="Z29">
        <v>1</v>
      </c>
      <c r="AA29">
        <v>1</v>
      </c>
    </row>
    <row r="30" spans="1:33" hidden="1" x14ac:dyDescent="0.2">
      <c r="A30">
        <v>8</v>
      </c>
      <c r="B30">
        <v>170</v>
      </c>
      <c r="C30" t="s">
        <v>37</v>
      </c>
      <c r="D30" t="s">
        <v>4</v>
      </c>
      <c r="E30">
        <v>0</v>
      </c>
      <c r="K30">
        <f>SUM(Table1[[#This Row],[R1 Score]:[R6 Score]])</f>
        <v>0</v>
      </c>
      <c r="L30">
        <f>Table1[[#This Row],[Round 1]]*Table1[[#This Row],[score_per_win]]</f>
        <v>0</v>
      </c>
      <c r="M30">
        <f>Table1[[#This Row],[Round 2]]*Table1[[#This Row],[score_per_win]]</f>
        <v>0</v>
      </c>
      <c r="N30">
        <f>Table1[[#This Row],[Round 3]]*Table1[[#This Row],[score_per_win]]</f>
        <v>0</v>
      </c>
      <c r="O30">
        <f>Table1[[#This Row],[Round 4]]*Table1[[#This Row],[score_per_win]]</f>
        <v>0</v>
      </c>
      <c r="P30">
        <f>Table1[[#This Row],[Round 5]]*Table1[[#This Row],[score_per_win]]</f>
        <v>0</v>
      </c>
      <c r="Q30">
        <f>-Table1[[#This Row],[Round 6]]*Table1[[#This Row],[score_per_win]]</f>
        <v>0</v>
      </c>
      <c r="R30">
        <f>Table1[[#This Row],[Total Score]]*Table1[[#This Row],[Seth Choice]]</f>
        <v>0</v>
      </c>
      <c r="S30">
        <f>Table1[[#This Row],[Manina Choice]]*Table1[[#This Row],[Total Score]]</f>
        <v>0</v>
      </c>
      <c r="T30">
        <f>Table1[[#This Row],[Jacob Choice]]*Table1[[#This Row],[Total Score]]</f>
        <v>0</v>
      </c>
      <c r="U30">
        <f>Table1[[#This Row],[Megan Choice]]*Table1[[#This Row],[Total Score]]</f>
        <v>0</v>
      </c>
      <c r="V30">
        <f>Table1[[#This Row],[Katelyn Choice]]*Table1[[#This Row],[Total Score]]</f>
        <v>0</v>
      </c>
      <c r="W30">
        <f>Table1[[#This Row],[Claire Choice]]*Table1[[#This Row],[Total Score]]</f>
        <v>0</v>
      </c>
      <c r="X30">
        <f>Table1[[#This Row],[Drew Choice]]*Table1[[#This Row],[Total Score]]</f>
        <v>0</v>
      </c>
      <c r="Y30">
        <f>Table1[[#This Row],[Ellie Choice]]*Table1[[#This Row],[Total Score]]</f>
        <v>0</v>
      </c>
      <c r="AD30">
        <v>1</v>
      </c>
      <c r="AF30">
        <v>1</v>
      </c>
    </row>
    <row r="31" spans="1:33" hidden="1" x14ac:dyDescent="0.2">
      <c r="A31">
        <v>8</v>
      </c>
      <c r="B31">
        <v>170</v>
      </c>
      <c r="C31" t="s">
        <v>28</v>
      </c>
      <c r="D31" t="s">
        <v>8</v>
      </c>
      <c r="E31">
        <v>1</v>
      </c>
      <c r="F31">
        <v>0</v>
      </c>
      <c r="K31">
        <f>SUM(Table1[[#This Row],[R1 Score]:[R6 Score]])</f>
        <v>170</v>
      </c>
      <c r="L31">
        <f>Table1[[#This Row],[Round 1]]*Table1[[#This Row],[score_per_win]]</f>
        <v>170</v>
      </c>
      <c r="M31">
        <f>Table1[[#This Row],[Round 2]]*Table1[[#This Row],[score_per_win]]</f>
        <v>0</v>
      </c>
      <c r="N31">
        <f>Table1[[#This Row],[Round 3]]*Table1[[#This Row],[score_per_win]]</f>
        <v>0</v>
      </c>
      <c r="O31">
        <f>Table1[[#This Row],[Round 4]]*Table1[[#This Row],[score_per_win]]</f>
        <v>0</v>
      </c>
      <c r="P31">
        <f>Table1[[#This Row],[Round 5]]*Table1[[#This Row],[score_per_win]]</f>
        <v>0</v>
      </c>
      <c r="Q31">
        <f>-Table1[[#This Row],[Round 6]]*Table1[[#This Row],[score_per_win]]</f>
        <v>0</v>
      </c>
      <c r="R31">
        <f>Table1[[#This Row],[Total Score]]*Table1[[#This Row],[Seth Choice]]</f>
        <v>0</v>
      </c>
      <c r="S31">
        <f>Table1[[#This Row],[Manina Choice]]*Table1[[#This Row],[Total Score]]</f>
        <v>0</v>
      </c>
      <c r="T31">
        <f>Table1[[#This Row],[Jacob Choice]]*Table1[[#This Row],[Total Score]]</f>
        <v>0</v>
      </c>
      <c r="U31">
        <f>Table1[[#This Row],[Megan Choice]]*Table1[[#This Row],[Total Score]]</f>
        <v>0</v>
      </c>
      <c r="V31">
        <f>Table1[[#This Row],[Katelyn Choice]]*Table1[[#This Row],[Total Score]]</f>
        <v>0</v>
      </c>
      <c r="W31">
        <f>Table1[[#This Row],[Claire Choice]]*Table1[[#This Row],[Total Score]]</f>
        <v>0</v>
      </c>
      <c r="X31">
        <f>Table1[[#This Row],[Drew Choice]]*Table1[[#This Row],[Total Score]]</f>
        <v>0</v>
      </c>
      <c r="Y31">
        <f>Table1[[#This Row],[Ellie Choice]]*Table1[[#This Row],[Total Score]]</f>
        <v>0</v>
      </c>
    </row>
    <row r="32" spans="1:33" hidden="1" x14ac:dyDescent="0.2">
      <c r="A32">
        <v>8</v>
      </c>
      <c r="B32">
        <v>170</v>
      </c>
      <c r="C32" t="s">
        <v>36</v>
      </c>
      <c r="D32" t="s">
        <v>6</v>
      </c>
      <c r="E32">
        <v>0</v>
      </c>
      <c r="K32">
        <f>SUM(Table1[[#This Row],[R1 Score]:[R6 Score]])</f>
        <v>0</v>
      </c>
      <c r="L32">
        <f>Table1[[#This Row],[Round 1]]*Table1[[#This Row],[score_per_win]]</f>
        <v>0</v>
      </c>
      <c r="M32">
        <f>Table1[[#This Row],[Round 2]]*Table1[[#This Row],[score_per_win]]</f>
        <v>0</v>
      </c>
      <c r="N32">
        <f>Table1[[#This Row],[Round 3]]*Table1[[#This Row],[score_per_win]]</f>
        <v>0</v>
      </c>
      <c r="O32">
        <f>Table1[[#This Row],[Round 4]]*Table1[[#This Row],[score_per_win]]</f>
        <v>0</v>
      </c>
      <c r="P32">
        <f>Table1[[#This Row],[Round 5]]*Table1[[#This Row],[score_per_win]]</f>
        <v>0</v>
      </c>
      <c r="Q32">
        <f>-Table1[[#This Row],[Round 6]]*Table1[[#This Row],[score_per_win]]</f>
        <v>0</v>
      </c>
      <c r="R32">
        <f>Table1[[#This Row],[Total Score]]*Table1[[#This Row],[Seth Choice]]</f>
        <v>0</v>
      </c>
      <c r="S32">
        <f>Table1[[#This Row],[Manina Choice]]*Table1[[#This Row],[Total Score]]</f>
        <v>0</v>
      </c>
      <c r="T32">
        <f>Table1[[#This Row],[Jacob Choice]]*Table1[[#This Row],[Total Score]]</f>
        <v>0</v>
      </c>
      <c r="U32">
        <f>Table1[[#This Row],[Megan Choice]]*Table1[[#This Row],[Total Score]]</f>
        <v>0</v>
      </c>
      <c r="V32">
        <f>Table1[[#This Row],[Katelyn Choice]]*Table1[[#This Row],[Total Score]]</f>
        <v>0</v>
      </c>
      <c r="W32">
        <f>Table1[[#This Row],[Claire Choice]]*Table1[[#This Row],[Total Score]]</f>
        <v>0</v>
      </c>
      <c r="X32">
        <f>Table1[[#This Row],[Drew Choice]]*Table1[[#This Row],[Total Score]]</f>
        <v>0</v>
      </c>
      <c r="Y32">
        <f>Table1[[#This Row],[Ellie Choice]]*Table1[[#This Row],[Total Score]]</f>
        <v>0</v>
      </c>
      <c r="AA32">
        <v>1</v>
      </c>
    </row>
    <row r="33" spans="1:33" hidden="1" x14ac:dyDescent="0.2">
      <c r="A33">
        <v>8</v>
      </c>
      <c r="B33">
        <v>170</v>
      </c>
      <c r="C33" t="s">
        <v>43</v>
      </c>
      <c r="D33" t="s">
        <v>14</v>
      </c>
      <c r="E33">
        <v>0</v>
      </c>
      <c r="K33">
        <f>SUM(Table1[[#This Row],[R1 Score]:[R6 Score]])</f>
        <v>0</v>
      </c>
      <c r="L33">
        <f>Table1[[#This Row],[Round 1]]*Table1[[#This Row],[score_per_win]]</f>
        <v>0</v>
      </c>
      <c r="M33">
        <f>Table1[[#This Row],[Round 2]]*Table1[[#This Row],[score_per_win]]</f>
        <v>0</v>
      </c>
      <c r="N33">
        <f>Table1[[#This Row],[Round 3]]*Table1[[#This Row],[score_per_win]]</f>
        <v>0</v>
      </c>
      <c r="O33">
        <f>Table1[[#This Row],[Round 4]]*Table1[[#This Row],[score_per_win]]</f>
        <v>0</v>
      </c>
      <c r="P33">
        <f>Table1[[#This Row],[Round 5]]*Table1[[#This Row],[score_per_win]]</f>
        <v>0</v>
      </c>
      <c r="Q33">
        <f>-Table1[[#This Row],[Round 6]]*Table1[[#This Row],[score_per_win]]</f>
        <v>0</v>
      </c>
      <c r="R33">
        <f>Table1[[#This Row],[Total Score]]*Table1[[#This Row],[Seth Choice]]</f>
        <v>0</v>
      </c>
      <c r="S33">
        <f>Table1[[#This Row],[Manina Choice]]*Table1[[#This Row],[Total Score]]</f>
        <v>0</v>
      </c>
      <c r="T33">
        <f>Table1[[#This Row],[Jacob Choice]]*Table1[[#This Row],[Total Score]]</f>
        <v>0</v>
      </c>
      <c r="U33">
        <f>Table1[[#This Row],[Megan Choice]]*Table1[[#This Row],[Total Score]]</f>
        <v>0</v>
      </c>
      <c r="V33">
        <f>Table1[[#This Row],[Katelyn Choice]]*Table1[[#This Row],[Total Score]]</f>
        <v>0</v>
      </c>
      <c r="W33">
        <f>Table1[[#This Row],[Claire Choice]]*Table1[[#This Row],[Total Score]]</f>
        <v>0</v>
      </c>
      <c r="X33">
        <f>Table1[[#This Row],[Drew Choice]]*Table1[[#This Row],[Total Score]]</f>
        <v>0</v>
      </c>
      <c r="Y33">
        <f>Table1[[#This Row],[Ellie Choice]]*Table1[[#This Row],[Total Score]]</f>
        <v>0</v>
      </c>
      <c r="Z33">
        <v>1</v>
      </c>
      <c r="AB33">
        <v>1</v>
      </c>
      <c r="AC33">
        <v>1</v>
      </c>
      <c r="AE33">
        <v>1</v>
      </c>
      <c r="AG33">
        <v>1</v>
      </c>
    </row>
    <row r="34" spans="1:33" hidden="1" x14ac:dyDescent="0.2">
      <c r="A34">
        <v>9</v>
      </c>
      <c r="B34">
        <v>180</v>
      </c>
      <c r="C34" t="s">
        <v>44</v>
      </c>
      <c r="D34" t="s">
        <v>4</v>
      </c>
      <c r="E34">
        <v>1</v>
      </c>
      <c r="F34">
        <v>0</v>
      </c>
      <c r="K34">
        <f>SUM(Table1[[#This Row],[R1 Score]:[R6 Score]])</f>
        <v>180</v>
      </c>
      <c r="L34">
        <f>Table1[[#This Row],[Round 1]]*Table1[[#This Row],[score_per_win]]</f>
        <v>180</v>
      </c>
      <c r="M34">
        <f>Table1[[#This Row],[Round 2]]*Table1[[#This Row],[score_per_win]]</f>
        <v>0</v>
      </c>
      <c r="N34">
        <f>Table1[[#This Row],[Round 3]]*Table1[[#This Row],[score_per_win]]</f>
        <v>0</v>
      </c>
      <c r="O34">
        <f>Table1[[#This Row],[Round 4]]*Table1[[#This Row],[score_per_win]]</f>
        <v>0</v>
      </c>
      <c r="P34">
        <f>Table1[[#This Row],[Round 5]]*Table1[[#This Row],[score_per_win]]</f>
        <v>0</v>
      </c>
      <c r="Q34">
        <f>-Table1[[#This Row],[Round 6]]*Table1[[#This Row],[score_per_win]]</f>
        <v>0</v>
      </c>
      <c r="R34">
        <f>Table1[[#This Row],[Total Score]]*Table1[[#This Row],[Seth Choice]]</f>
        <v>0</v>
      </c>
      <c r="S34">
        <f>Table1[[#This Row],[Manina Choice]]*Table1[[#This Row],[Total Score]]</f>
        <v>180</v>
      </c>
      <c r="T34">
        <f>Table1[[#This Row],[Jacob Choice]]*Table1[[#This Row],[Total Score]]</f>
        <v>180</v>
      </c>
      <c r="U34">
        <f>Table1[[#This Row],[Megan Choice]]*Table1[[#This Row],[Total Score]]</f>
        <v>0</v>
      </c>
      <c r="V34">
        <f>Table1[[#This Row],[Katelyn Choice]]*Table1[[#This Row],[Total Score]]</f>
        <v>180</v>
      </c>
      <c r="W34">
        <f>Table1[[#This Row],[Claire Choice]]*Table1[[#This Row],[Total Score]]</f>
        <v>0</v>
      </c>
      <c r="X34">
        <f>Table1[[#This Row],[Drew Choice]]*Table1[[#This Row],[Total Score]]</f>
        <v>0</v>
      </c>
      <c r="Y34">
        <f>Table1[[#This Row],[Ellie Choice]]*Table1[[#This Row],[Total Score]]</f>
        <v>180</v>
      </c>
      <c r="AA34">
        <v>1</v>
      </c>
      <c r="AB34">
        <v>1</v>
      </c>
      <c r="AD34">
        <v>1</v>
      </c>
      <c r="AG34">
        <v>1</v>
      </c>
    </row>
    <row r="35" spans="1:33" hidden="1" x14ac:dyDescent="0.2">
      <c r="A35">
        <v>9</v>
      </c>
      <c r="B35">
        <v>180</v>
      </c>
      <c r="C35" t="s">
        <v>47</v>
      </c>
      <c r="D35" t="s">
        <v>8</v>
      </c>
      <c r="E35">
        <v>0</v>
      </c>
      <c r="K35">
        <f>SUM(Table1[[#This Row],[R1 Score]:[R6 Score]])</f>
        <v>0</v>
      </c>
      <c r="L35">
        <f>Table1[[#This Row],[Round 1]]*Table1[[#This Row],[score_per_win]]</f>
        <v>0</v>
      </c>
      <c r="M35">
        <f>Table1[[#This Row],[Round 2]]*Table1[[#This Row],[score_per_win]]</f>
        <v>0</v>
      </c>
      <c r="N35">
        <f>Table1[[#This Row],[Round 3]]*Table1[[#This Row],[score_per_win]]</f>
        <v>0</v>
      </c>
      <c r="O35">
        <f>Table1[[#This Row],[Round 4]]*Table1[[#This Row],[score_per_win]]</f>
        <v>0</v>
      </c>
      <c r="P35">
        <f>Table1[[#This Row],[Round 5]]*Table1[[#This Row],[score_per_win]]</f>
        <v>0</v>
      </c>
      <c r="Q35">
        <f>-Table1[[#This Row],[Round 6]]*Table1[[#This Row],[score_per_win]]</f>
        <v>0</v>
      </c>
      <c r="R35">
        <f>Table1[[#This Row],[Total Score]]*Table1[[#This Row],[Seth Choice]]</f>
        <v>0</v>
      </c>
      <c r="S35">
        <f>Table1[[#This Row],[Manina Choice]]*Table1[[#This Row],[Total Score]]</f>
        <v>0</v>
      </c>
      <c r="T35">
        <f>Table1[[#This Row],[Jacob Choice]]*Table1[[#This Row],[Total Score]]</f>
        <v>0</v>
      </c>
      <c r="U35">
        <f>Table1[[#This Row],[Megan Choice]]*Table1[[#This Row],[Total Score]]</f>
        <v>0</v>
      </c>
      <c r="V35">
        <f>Table1[[#This Row],[Katelyn Choice]]*Table1[[#This Row],[Total Score]]</f>
        <v>0</v>
      </c>
      <c r="W35">
        <f>Table1[[#This Row],[Claire Choice]]*Table1[[#This Row],[Total Score]]</f>
        <v>0</v>
      </c>
      <c r="X35">
        <f>Table1[[#This Row],[Drew Choice]]*Table1[[#This Row],[Total Score]]</f>
        <v>0</v>
      </c>
      <c r="Y35">
        <f>Table1[[#This Row],[Ellie Choice]]*Table1[[#This Row],[Total Score]]</f>
        <v>0</v>
      </c>
      <c r="Z35">
        <v>1</v>
      </c>
    </row>
    <row r="36" spans="1:33" hidden="1" x14ac:dyDescent="0.2">
      <c r="A36">
        <v>9</v>
      </c>
      <c r="B36">
        <v>180</v>
      </c>
      <c r="C36" t="s">
        <v>40</v>
      </c>
      <c r="D36" t="s">
        <v>6</v>
      </c>
      <c r="E36">
        <v>1</v>
      </c>
      <c r="F36">
        <v>1</v>
      </c>
      <c r="G36">
        <v>1</v>
      </c>
      <c r="H36">
        <v>0</v>
      </c>
      <c r="K36">
        <f>SUM(Table1[[#This Row],[R1 Score]:[R6 Score]])</f>
        <v>540</v>
      </c>
      <c r="L36">
        <f>Table1[[#This Row],[Round 1]]*Table1[[#This Row],[score_per_win]]</f>
        <v>180</v>
      </c>
      <c r="M36">
        <f>Table1[[#This Row],[Round 2]]*Table1[[#This Row],[score_per_win]]</f>
        <v>180</v>
      </c>
      <c r="N36">
        <f>Table1[[#This Row],[Round 3]]*Table1[[#This Row],[score_per_win]]</f>
        <v>180</v>
      </c>
      <c r="O36">
        <f>Table1[[#This Row],[Round 4]]*Table1[[#This Row],[score_per_win]]</f>
        <v>0</v>
      </c>
      <c r="P36">
        <f>Table1[[#This Row],[Round 5]]*Table1[[#This Row],[score_per_win]]</f>
        <v>0</v>
      </c>
      <c r="Q36">
        <f>-Table1[[#This Row],[Round 6]]*Table1[[#This Row],[score_per_win]]</f>
        <v>0</v>
      </c>
      <c r="R36">
        <f>Table1[[#This Row],[Total Score]]*Table1[[#This Row],[Seth Choice]]</f>
        <v>0</v>
      </c>
      <c r="S36">
        <f>Table1[[#This Row],[Manina Choice]]*Table1[[#This Row],[Total Score]]</f>
        <v>0</v>
      </c>
      <c r="T36">
        <f>Table1[[#This Row],[Jacob Choice]]*Table1[[#This Row],[Total Score]]</f>
        <v>0</v>
      </c>
      <c r="U36">
        <f>Table1[[#This Row],[Megan Choice]]*Table1[[#This Row],[Total Score]]</f>
        <v>540</v>
      </c>
      <c r="V36">
        <f>Table1[[#This Row],[Katelyn Choice]]*Table1[[#This Row],[Total Score]]</f>
        <v>0</v>
      </c>
      <c r="W36">
        <f>Table1[[#This Row],[Claire Choice]]*Table1[[#This Row],[Total Score]]</f>
        <v>540</v>
      </c>
      <c r="X36">
        <f>Table1[[#This Row],[Drew Choice]]*Table1[[#This Row],[Total Score]]</f>
        <v>540</v>
      </c>
      <c r="Y36">
        <f>Table1[[#This Row],[Ellie Choice]]*Table1[[#This Row],[Total Score]]</f>
        <v>0</v>
      </c>
      <c r="AC36">
        <v>1</v>
      </c>
      <c r="AE36">
        <v>1</v>
      </c>
      <c r="AF36">
        <v>1</v>
      </c>
    </row>
    <row r="37" spans="1:33" hidden="1" x14ac:dyDescent="0.2">
      <c r="A37">
        <v>9</v>
      </c>
      <c r="B37">
        <v>180</v>
      </c>
      <c r="C37" t="s">
        <v>34</v>
      </c>
      <c r="D37" t="s">
        <v>14</v>
      </c>
      <c r="E37">
        <v>1</v>
      </c>
      <c r="F37">
        <v>1</v>
      </c>
      <c r="G37">
        <v>1</v>
      </c>
      <c r="H37">
        <v>0</v>
      </c>
      <c r="K37">
        <f>SUM(Table1[[#This Row],[R1 Score]:[R6 Score]])</f>
        <v>540</v>
      </c>
      <c r="L37">
        <f>Table1[[#This Row],[Round 1]]*Table1[[#This Row],[score_per_win]]</f>
        <v>180</v>
      </c>
      <c r="M37">
        <f>Table1[[#This Row],[Round 2]]*Table1[[#This Row],[score_per_win]]</f>
        <v>180</v>
      </c>
      <c r="N37">
        <f>Table1[[#This Row],[Round 3]]*Table1[[#This Row],[score_per_win]]</f>
        <v>180</v>
      </c>
      <c r="O37">
        <f>Table1[[#This Row],[Round 4]]*Table1[[#This Row],[score_per_win]]</f>
        <v>0</v>
      </c>
      <c r="P37">
        <f>Table1[[#This Row],[Round 5]]*Table1[[#This Row],[score_per_win]]</f>
        <v>0</v>
      </c>
      <c r="Q37">
        <f>-Table1[[#This Row],[Round 6]]*Table1[[#This Row],[score_per_win]]</f>
        <v>0</v>
      </c>
      <c r="R37">
        <f>Table1[[#This Row],[Total Score]]*Table1[[#This Row],[Seth Choice]]</f>
        <v>0</v>
      </c>
      <c r="S37">
        <f>Table1[[#This Row],[Manina Choice]]*Table1[[#This Row],[Total Score]]</f>
        <v>0</v>
      </c>
      <c r="T37">
        <f>Table1[[#This Row],[Jacob Choice]]*Table1[[#This Row],[Total Score]]</f>
        <v>0</v>
      </c>
      <c r="U37">
        <f>Table1[[#This Row],[Megan Choice]]*Table1[[#This Row],[Total Score]]</f>
        <v>0</v>
      </c>
      <c r="V37">
        <f>Table1[[#This Row],[Katelyn Choice]]*Table1[[#This Row],[Total Score]]</f>
        <v>0</v>
      </c>
      <c r="W37">
        <f>Table1[[#This Row],[Claire Choice]]*Table1[[#This Row],[Total Score]]</f>
        <v>0</v>
      </c>
      <c r="X37">
        <f>Table1[[#This Row],[Drew Choice]]*Table1[[#This Row],[Total Score]]</f>
        <v>0</v>
      </c>
      <c r="Y37">
        <f>Table1[[#This Row],[Ellie Choice]]*Table1[[#This Row],[Total Score]]</f>
        <v>0</v>
      </c>
    </row>
    <row r="38" spans="1:33" hidden="1" x14ac:dyDescent="0.2">
      <c r="A38">
        <v>10</v>
      </c>
      <c r="B38">
        <v>190</v>
      </c>
      <c r="C38" t="s">
        <v>30</v>
      </c>
      <c r="D38" t="s">
        <v>4</v>
      </c>
      <c r="E38">
        <v>1</v>
      </c>
      <c r="F38">
        <v>0</v>
      </c>
      <c r="K38">
        <f>SUM(Table1[[#This Row],[R1 Score]:[R6 Score]])</f>
        <v>190</v>
      </c>
      <c r="L38">
        <f>Table1[[#This Row],[Round 1]]*Table1[[#This Row],[score_per_win]]</f>
        <v>190</v>
      </c>
      <c r="M38">
        <f>Table1[[#This Row],[Round 2]]*Table1[[#This Row],[score_per_win]]</f>
        <v>0</v>
      </c>
      <c r="N38">
        <f>Table1[[#This Row],[Round 3]]*Table1[[#This Row],[score_per_win]]</f>
        <v>0</v>
      </c>
      <c r="O38">
        <f>Table1[[#This Row],[Round 4]]*Table1[[#This Row],[score_per_win]]</f>
        <v>0</v>
      </c>
      <c r="P38">
        <f>Table1[[#This Row],[Round 5]]*Table1[[#This Row],[score_per_win]]</f>
        <v>0</v>
      </c>
      <c r="Q38">
        <f>-Table1[[#This Row],[Round 6]]*Table1[[#This Row],[score_per_win]]</f>
        <v>0</v>
      </c>
      <c r="R38">
        <f>Table1[[#This Row],[Total Score]]*Table1[[#This Row],[Seth Choice]]</f>
        <v>0</v>
      </c>
      <c r="S38">
        <f>Table1[[#This Row],[Manina Choice]]*Table1[[#This Row],[Total Score]]</f>
        <v>0</v>
      </c>
      <c r="T38">
        <f>Table1[[#This Row],[Jacob Choice]]*Table1[[#This Row],[Total Score]]</f>
        <v>0</v>
      </c>
      <c r="U38">
        <f>Table1[[#This Row],[Megan Choice]]*Table1[[#This Row],[Total Score]]</f>
        <v>190</v>
      </c>
      <c r="V38">
        <f>Table1[[#This Row],[Katelyn Choice]]*Table1[[#This Row],[Total Score]]</f>
        <v>190</v>
      </c>
      <c r="W38">
        <f>Table1[[#This Row],[Claire Choice]]*Table1[[#This Row],[Total Score]]</f>
        <v>0</v>
      </c>
      <c r="X38">
        <f>Table1[[#This Row],[Drew Choice]]*Table1[[#This Row],[Total Score]]</f>
        <v>0</v>
      </c>
      <c r="Y38">
        <f>Table1[[#This Row],[Ellie Choice]]*Table1[[#This Row],[Total Score]]</f>
        <v>0</v>
      </c>
      <c r="AC38">
        <v>1</v>
      </c>
      <c r="AD38">
        <v>1</v>
      </c>
    </row>
    <row r="39" spans="1:33" hidden="1" x14ac:dyDescent="0.2">
      <c r="A39">
        <v>10</v>
      </c>
      <c r="B39">
        <v>190</v>
      </c>
      <c r="C39" t="s">
        <v>42</v>
      </c>
      <c r="D39" t="s">
        <v>8</v>
      </c>
      <c r="E39">
        <v>0</v>
      </c>
      <c r="K39">
        <f>SUM(Table1[[#This Row],[R1 Score]:[R6 Score]])</f>
        <v>0</v>
      </c>
      <c r="L39">
        <f>Table1[[#This Row],[Round 1]]*Table1[[#This Row],[score_per_win]]</f>
        <v>0</v>
      </c>
      <c r="M39">
        <f>Table1[[#This Row],[Round 2]]*Table1[[#This Row],[score_per_win]]</f>
        <v>0</v>
      </c>
      <c r="N39">
        <f>Table1[[#This Row],[Round 3]]*Table1[[#This Row],[score_per_win]]</f>
        <v>0</v>
      </c>
      <c r="O39">
        <f>Table1[[#This Row],[Round 4]]*Table1[[#This Row],[score_per_win]]</f>
        <v>0</v>
      </c>
      <c r="P39">
        <f>Table1[[#This Row],[Round 5]]*Table1[[#This Row],[score_per_win]]</f>
        <v>0</v>
      </c>
      <c r="Q39">
        <f>-Table1[[#This Row],[Round 6]]*Table1[[#This Row],[score_per_win]]</f>
        <v>0</v>
      </c>
      <c r="R39">
        <f>Table1[[#This Row],[Total Score]]*Table1[[#This Row],[Seth Choice]]</f>
        <v>0</v>
      </c>
      <c r="S39">
        <f>Table1[[#This Row],[Manina Choice]]*Table1[[#This Row],[Total Score]]</f>
        <v>0</v>
      </c>
      <c r="T39">
        <f>Table1[[#This Row],[Jacob Choice]]*Table1[[#This Row],[Total Score]]</f>
        <v>0</v>
      </c>
      <c r="U39">
        <f>Table1[[#This Row],[Megan Choice]]*Table1[[#This Row],[Total Score]]</f>
        <v>0</v>
      </c>
      <c r="V39">
        <f>Table1[[#This Row],[Katelyn Choice]]*Table1[[#This Row],[Total Score]]</f>
        <v>0</v>
      </c>
      <c r="W39">
        <f>Table1[[#This Row],[Claire Choice]]*Table1[[#This Row],[Total Score]]</f>
        <v>0</v>
      </c>
      <c r="X39">
        <f>Table1[[#This Row],[Drew Choice]]*Table1[[#This Row],[Total Score]]</f>
        <v>0</v>
      </c>
      <c r="Y39">
        <f>Table1[[#This Row],[Ellie Choice]]*Table1[[#This Row],[Total Score]]</f>
        <v>0</v>
      </c>
      <c r="AA39">
        <v>1</v>
      </c>
      <c r="AE39">
        <v>1</v>
      </c>
      <c r="AF39">
        <v>1</v>
      </c>
      <c r="AG39">
        <v>1</v>
      </c>
    </row>
    <row r="40" spans="1:33" hidden="1" x14ac:dyDescent="0.2">
      <c r="A40">
        <v>10</v>
      </c>
      <c r="B40">
        <v>190</v>
      </c>
      <c r="C40" t="s">
        <v>35</v>
      </c>
      <c r="D40" t="s">
        <v>6</v>
      </c>
      <c r="E40">
        <v>0</v>
      </c>
      <c r="K40">
        <f>SUM(Table1[[#This Row],[R1 Score]:[R6 Score]])</f>
        <v>0</v>
      </c>
      <c r="L40">
        <f>Table1[[#This Row],[Round 1]]*Table1[[#This Row],[score_per_win]]</f>
        <v>0</v>
      </c>
      <c r="M40">
        <f>Table1[[#This Row],[Round 2]]*Table1[[#This Row],[score_per_win]]</f>
        <v>0</v>
      </c>
      <c r="N40">
        <f>Table1[[#This Row],[Round 3]]*Table1[[#This Row],[score_per_win]]</f>
        <v>0</v>
      </c>
      <c r="O40">
        <f>Table1[[#This Row],[Round 4]]*Table1[[#This Row],[score_per_win]]</f>
        <v>0</v>
      </c>
      <c r="P40">
        <f>Table1[[#This Row],[Round 5]]*Table1[[#This Row],[score_per_win]]</f>
        <v>0</v>
      </c>
      <c r="Q40">
        <f>-Table1[[#This Row],[Round 6]]*Table1[[#This Row],[score_per_win]]</f>
        <v>0</v>
      </c>
      <c r="R40">
        <f>Table1[[#This Row],[Total Score]]*Table1[[#This Row],[Seth Choice]]</f>
        <v>0</v>
      </c>
      <c r="S40">
        <f>Table1[[#This Row],[Manina Choice]]*Table1[[#This Row],[Total Score]]</f>
        <v>0</v>
      </c>
      <c r="T40">
        <f>Table1[[#This Row],[Jacob Choice]]*Table1[[#This Row],[Total Score]]</f>
        <v>0</v>
      </c>
      <c r="U40">
        <f>Table1[[#This Row],[Megan Choice]]*Table1[[#This Row],[Total Score]]</f>
        <v>0</v>
      </c>
      <c r="V40">
        <f>Table1[[#This Row],[Katelyn Choice]]*Table1[[#This Row],[Total Score]]</f>
        <v>0</v>
      </c>
      <c r="W40">
        <f>Table1[[#This Row],[Claire Choice]]*Table1[[#This Row],[Total Score]]</f>
        <v>0</v>
      </c>
      <c r="X40">
        <f>Table1[[#This Row],[Drew Choice]]*Table1[[#This Row],[Total Score]]</f>
        <v>0</v>
      </c>
      <c r="Y40">
        <f>Table1[[#This Row],[Ellie Choice]]*Table1[[#This Row],[Total Score]]</f>
        <v>0</v>
      </c>
      <c r="Z40">
        <v>1</v>
      </c>
      <c r="AB40">
        <v>1</v>
      </c>
    </row>
    <row r="41" spans="1:33" hidden="1" x14ac:dyDescent="0.2">
      <c r="A41">
        <v>10</v>
      </c>
      <c r="B41">
        <v>190</v>
      </c>
      <c r="C41" t="s">
        <v>50</v>
      </c>
      <c r="D41" t="s">
        <v>14</v>
      </c>
      <c r="E41">
        <v>0</v>
      </c>
      <c r="K41">
        <f>SUM(Table1[[#This Row],[R1 Score]:[R6 Score]])</f>
        <v>0</v>
      </c>
      <c r="L41">
        <f>Table1[[#This Row],[Round 1]]*Table1[[#This Row],[score_per_win]]</f>
        <v>0</v>
      </c>
      <c r="M41">
        <f>Table1[[#This Row],[Round 2]]*Table1[[#This Row],[score_per_win]]</f>
        <v>0</v>
      </c>
      <c r="N41">
        <f>Table1[[#This Row],[Round 3]]*Table1[[#This Row],[score_per_win]]</f>
        <v>0</v>
      </c>
      <c r="O41">
        <f>Table1[[#This Row],[Round 4]]*Table1[[#This Row],[score_per_win]]</f>
        <v>0</v>
      </c>
      <c r="P41">
        <f>Table1[[#This Row],[Round 5]]*Table1[[#This Row],[score_per_win]]</f>
        <v>0</v>
      </c>
      <c r="Q41">
        <f>-Table1[[#This Row],[Round 6]]*Table1[[#This Row],[score_per_win]]</f>
        <v>0</v>
      </c>
      <c r="R41">
        <f>Table1[[#This Row],[Total Score]]*Table1[[#This Row],[Seth Choice]]</f>
        <v>0</v>
      </c>
      <c r="S41">
        <f>Table1[[#This Row],[Manina Choice]]*Table1[[#This Row],[Total Score]]</f>
        <v>0</v>
      </c>
      <c r="T41">
        <f>Table1[[#This Row],[Jacob Choice]]*Table1[[#This Row],[Total Score]]</f>
        <v>0</v>
      </c>
      <c r="U41">
        <f>Table1[[#This Row],[Megan Choice]]*Table1[[#This Row],[Total Score]]</f>
        <v>0</v>
      </c>
      <c r="V41">
        <f>Table1[[#This Row],[Katelyn Choice]]*Table1[[#This Row],[Total Score]]</f>
        <v>0</v>
      </c>
      <c r="W41">
        <f>Table1[[#This Row],[Claire Choice]]*Table1[[#This Row],[Total Score]]</f>
        <v>0</v>
      </c>
      <c r="X41">
        <f>Table1[[#This Row],[Drew Choice]]*Table1[[#This Row],[Total Score]]</f>
        <v>0</v>
      </c>
      <c r="Y41">
        <f>Table1[[#This Row],[Ellie Choice]]*Table1[[#This Row],[Total Score]]</f>
        <v>0</v>
      </c>
    </row>
    <row r="42" spans="1:33" hidden="1" x14ac:dyDescent="0.2">
      <c r="A42">
        <v>11</v>
      </c>
      <c r="B42">
        <v>200</v>
      </c>
      <c r="C42" t="s">
        <v>52</v>
      </c>
      <c r="D42" t="s">
        <v>4</v>
      </c>
      <c r="E42">
        <v>0</v>
      </c>
      <c r="K42">
        <f>SUM(Table1[[#This Row],[R1 Score]:[R6 Score]])</f>
        <v>0</v>
      </c>
      <c r="L42">
        <f>Table1[[#This Row],[Round 1]]*Table1[[#This Row],[score_per_win]]</f>
        <v>0</v>
      </c>
      <c r="M42">
        <f>Table1[[#This Row],[Round 2]]*Table1[[#This Row],[score_per_win]]</f>
        <v>0</v>
      </c>
      <c r="N42">
        <f>Table1[[#This Row],[Round 3]]*Table1[[#This Row],[score_per_win]]</f>
        <v>0</v>
      </c>
      <c r="O42">
        <f>Table1[[#This Row],[Round 4]]*Table1[[#This Row],[score_per_win]]</f>
        <v>0</v>
      </c>
      <c r="P42">
        <f>Table1[[#This Row],[Round 5]]*Table1[[#This Row],[score_per_win]]</f>
        <v>0</v>
      </c>
      <c r="Q42">
        <f>-Table1[[#This Row],[Round 6]]*Table1[[#This Row],[score_per_win]]</f>
        <v>0</v>
      </c>
      <c r="R42">
        <f>Table1[[#This Row],[Total Score]]*Table1[[#This Row],[Seth Choice]]</f>
        <v>0</v>
      </c>
      <c r="S42">
        <f>Table1[[#This Row],[Manina Choice]]*Table1[[#This Row],[Total Score]]</f>
        <v>0</v>
      </c>
      <c r="T42">
        <f>Table1[[#This Row],[Jacob Choice]]*Table1[[#This Row],[Total Score]]</f>
        <v>0</v>
      </c>
      <c r="U42">
        <f>Table1[[#This Row],[Megan Choice]]*Table1[[#This Row],[Total Score]]</f>
        <v>0</v>
      </c>
      <c r="V42">
        <f>Table1[[#This Row],[Katelyn Choice]]*Table1[[#This Row],[Total Score]]</f>
        <v>0</v>
      </c>
      <c r="W42">
        <f>Table1[[#This Row],[Claire Choice]]*Table1[[#This Row],[Total Score]]</f>
        <v>0</v>
      </c>
      <c r="X42">
        <f>Table1[[#This Row],[Drew Choice]]*Table1[[#This Row],[Total Score]]</f>
        <v>0</v>
      </c>
      <c r="Y42">
        <f>Table1[[#This Row],[Ellie Choice]]*Table1[[#This Row],[Total Score]]</f>
        <v>0</v>
      </c>
      <c r="Z42">
        <v>1</v>
      </c>
      <c r="AG42">
        <v>1</v>
      </c>
    </row>
    <row r="43" spans="1:33" hidden="1" x14ac:dyDescent="0.2">
      <c r="A43">
        <v>11</v>
      </c>
      <c r="B43">
        <v>200</v>
      </c>
      <c r="C43" t="s">
        <v>49</v>
      </c>
      <c r="D43" t="s">
        <v>8</v>
      </c>
      <c r="E43">
        <v>1</v>
      </c>
      <c r="F43">
        <v>1</v>
      </c>
      <c r="G43">
        <v>0</v>
      </c>
      <c r="K43">
        <f>SUM(Table1[[#This Row],[R1 Score]:[R6 Score]])</f>
        <v>400</v>
      </c>
      <c r="L43">
        <f>Table1[[#This Row],[Round 1]]*Table1[[#This Row],[score_per_win]]</f>
        <v>200</v>
      </c>
      <c r="M43">
        <f>Table1[[#This Row],[Round 2]]*Table1[[#This Row],[score_per_win]]</f>
        <v>200</v>
      </c>
      <c r="N43">
        <f>Table1[[#This Row],[Round 3]]*Table1[[#This Row],[score_per_win]]</f>
        <v>0</v>
      </c>
      <c r="O43">
        <f>Table1[[#This Row],[Round 4]]*Table1[[#This Row],[score_per_win]]</f>
        <v>0</v>
      </c>
      <c r="P43">
        <f>Table1[[#This Row],[Round 5]]*Table1[[#This Row],[score_per_win]]</f>
        <v>0</v>
      </c>
      <c r="Q43">
        <f>-Table1[[#This Row],[Round 6]]*Table1[[#This Row],[score_per_win]]</f>
        <v>0</v>
      </c>
      <c r="R43">
        <f>Table1[[#This Row],[Total Score]]*Table1[[#This Row],[Seth Choice]]</f>
        <v>0</v>
      </c>
      <c r="S43">
        <f>Table1[[#This Row],[Manina Choice]]*Table1[[#This Row],[Total Score]]</f>
        <v>400</v>
      </c>
      <c r="T43">
        <f>Table1[[#This Row],[Jacob Choice]]*Table1[[#This Row],[Total Score]]</f>
        <v>400</v>
      </c>
      <c r="U43">
        <f>Table1[[#This Row],[Megan Choice]]*Table1[[#This Row],[Total Score]]</f>
        <v>0</v>
      </c>
      <c r="V43">
        <f>Table1[[#This Row],[Katelyn Choice]]*Table1[[#This Row],[Total Score]]</f>
        <v>0</v>
      </c>
      <c r="W43">
        <f>Table1[[#This Row],[Claire Choice]]*Table1[[#This Row],[Total Score]]</f>
        <v>0</v>
      </c>
      <c r="X43">
        <f>Table1[[#This Row],[Drew Choice]]*Table1[[#This Row],[Total Score]]</f>
        <v>400</v>
      </c>
      <c r="Y43">
        <f>Table1[[#This Row],[Ellie Choice]]*Table1[[#This Row],[Total Score]]</f>
        <v>0</v>
      </c>
      <c r="AA43">
        <v>1</v>
      </c>
      <c r="AB43">
        <v>1</v>
      </c>
      <c r="AF43">
        <v>1</v>
      </c>
    </row>
    <row r="44" spans="1:33" x14ac:dyDescent="0.2">
      <c r="A44">
        <v>11</v>
      </c>
      <c r="B44">
        <v>200</v>
      </c>
      <c r="C44" t="s">
        <v>45</v>
      </c>
      <c r="D44" t="s">
        <v>6</v>
      </c>
      <c r="E44">
        <v>1</v>
      </c>
      <c r="F44">
        <v>1</v>
      </c>
      <c r="G44">
        <v>1</v>
      </c>
      <c r="H44">
        <v>1</v>
      </c>
      <c r="I44">
        <v>0</v>
      </c>
      <c r="K44">
        <f>SUM(Table1[[#This Row],[R1 Score]:[R6 Score]])</f>
        <v>800</v>
      </c>
      <c r="L44">
        <f>Table1[[#This Row],[Round 1]]*Table1[[#This Row],[score_per_win]]</f>
        <v>200</v>
      </c>
      <c r="M44">
        <f>Table1[[#This Row],[Round 2]]*Table1[[#This Row],[score_per_win]]</f>
        <v>200</v>
      </c>
      <c r="N44">
        <f>Table1[[#This Row],[Round 3]]*Table1[[#This Row],[score_per_win]]</f>
        <v>200</v>
      </c>
      <c r="O44">
        <f>Table1[[#This Row],[Round 4]]*Table1[[#This Row],[score_per_win]]</f>
        <v>200</v>
      </c>
      <c r="P44">
        <f>Table1[[#This Row],[Round 5]]*Table1[[#This Row],[score_per_win]]</f>
        <v>0</v>
      </c>
      <c r="Q44">
        <f>-Table1[[#This Row],[Round 6]]*Table1[[#This Row],[score_per_win]]</f>
        <v>0</v>
      </c>
      <c r="R44">
        <f>Table1[[#This Row],[Total Score]]*Table1[[#This Row],[Seth Choice]]</f>
        <v>0</v>
      </c>
      <c r="S44">
        <f>Table1[[#This Row],[Manina Choice]]*Table1[[#This Row],[Total Score]]</f>
        <v>0</v>
      </c>
      <c r="T44">
        <f>Table1[[#This Row],[Jacob Choice]]*Table1[[#This Row],[Total Score]]</f>
        <v>0</v>
      </c>
      <c r="U44">
        <f>Table1[[#This Row],[Megan Choice]]*Table1[[#This Row],[Total Score]]</f>
        <v>0</v>
      </c>
      <c r="V44">
        <f>Table1[[#This Row],[Katelyn Choice]]*Table1[[#This Row],[Total Score]]</f>
        <v>0</v>
      </c>
      <c r="W44">
        <f>Table1[[#This Row],[Claire Choice]]*Table1[[#This Row],[Total Score]]</f>
        <v>0</v>
      </c>
      <c r="X44">
        <f>Table1[[#This Row],[Drew Choice]]*Table1[[#This Row],[Total Score]]</f>
        <v>0</v>
      </c>
      <c r="Y44">
        <f>Table1[[#This Row],[Ellie Choice]]*Table1[[#This Row],[Total Score]]</f>
        <v>0</v>
      </c>
    </row>
    <row r="45" spans="1:33" hidden="1" x14ac:dyDescent="0.2">
      <c r="A45">
        <v>11</v>
      </c>
      <c r="B45">
        <v>200</v>
      </c>
      <c r="C45" t="s">
        <v>39</v>
      </c>
      <c r="D45" t="s">
        <v>14</v>
      </c>
      <c r="E45">
        <v>0</v>
      </c>
      <c r="K45">
        <f>SUM(Table1[[#This Row],[R1 Score]:[R6 Score]])</f>
        <v>0</v>
      </c>
      <c r="L45">
        <f>Table1[[#This Row],[Round 1]]*Table1[[#This Row],[score_per_win]]</f>
        <v>0</v>
      </c>
      <c r="M45">
        <f>Table1[[#This Row],[Round 2]]*Table1[[#This Row],[score_per_win]]</f>
        <v>0</v>
      </c>
      <c r="N45">
        <f>Table1[[#This Row],[Round 3]]*Table1[[#This Row],[score_per_win]]</f>
        <v>0</v>
      </c>
      <c r="O45">
        <f>Table1[[#This Row],[Round 4]]*Table1[[#This Row],[score_per_win]]</f>
        <v>0</v>
      </c>
      <c r="P45">
        <f>Table1[[#This Row],[Round 5]]*Table1[[#This Row],[score_per_win]]</f>
        <v>0</v>
      </c>
      <c r="Q45">
        <f>-Table1[[#This Row],[Round 6]]*Table1[[#This Row],[score_per_win]]</f>
        <v>0</v>
      </c>
      <c r="R45">
        <f>Table1[[#This Row],[Total Score]]*Table1[[#This Row],[Seth Choice]]</f>
        <v>0</v>
      </c>
      <c r="S45">
        <f>Table1[[#This Row],[Manina Choice]]*Table1[[#This Row],[Total Score]]</f>
        <v>0</v>
      </c>
      <c r="T45">
        <f>Table1[[#This Row],[Jacob Choice]]*Table1[[#This Row],[Total Score]]</f>
        <v>0</v>
      </c>
      <c r="U45">
        <f>Table1[[#This Row],[Megan Choice]]*Table1[[#This Row],[Total Score]]</f>
        <v>0</v>
      </c>
      <c r="V45">
        <f>Table1[[#This Row],[Katelyn Choice]]*Table1[[#This Row],[Total Score]]</f>
        <v>0</v>
      </c>
      <c r="W45">
        <f>Table1[[#This Row],[Claire Choice]]*Table1[[#This Row],[Total Score]]</f>
        <v>0</v>
      </c>
      <c r="X45">
        <f>Table1[[#This Row],[Drew Choice]]*Table1[[#This Row],[Total Score]]</f>
        <v>0</v>
      </c>
      <c r="Y45">
        <f>Table1[[#This Row],[Ellie Choice]]*Table1[[#This Row],[Total Score]]</f>
        <v>0</v>
      </c>
      <c r="AC45">
        <v>1</v>
      </c>
      <c r="AD45">
        <v>1</v>
      </c>
      <c r="AE45">
        <v>1</v>
      </c>
    </row>
    <row r="46" spans="1:33" hidden="1" x14ac:dyDescent="0.2">
      <c r="A46">
        <v>12</v>
      </c>
      <c r="B46">
        <v>210</v>
      </c>
      <c r="C46" t="s">
        <v>55</v>
      </c>
      <c r="D46" t="s">
        <v>4</v>
      </c>
      <c r="E46">
        <v>0</v>
      </c>
      <c r="K46">
        <f>SUM(Table1[[#This Row],[R1 Score]:[R6 Score]])</f>
        <v>0</v>
      </c>
      <c r="L46">
        <f>Table1[[#This Row],[Round 1]]*Table1[[#This Row],[score_per_win]]</f>
        <v>0</v>
      </c>
      <c r="M46">
        <f>Table1[[#This Row],[Round 2]]*Table1[[#This Row],[score_per_win]]</f>
        <v>0</v>
      </c>
      <c r="N46">
        <f>Table1[[#This Row],[Round 3]]*Table1[[#This Row],[score_per_win]]</f>
        <v>0</v>
      </c>
      <c r="O46">
        <f>Table1[[#This Row],[Round 4]]*Table1[[#This Row],[score_per_win]]</f>
        <v>0</v>
      </c>
      <c r="P46">
        <f>Table1[[#This Row],[Round 5]]*Table1[[#This Row],[score_per_win]]</f>
        <v>0</v>
      </c>
      <c r="Q46">
        <f>-Table1[[#This Row],[Round 6]]*Table1[[#This Row],[score_per_win]]</f>
        <v>0</v>
      </c>
      <c r="R46">
        <f>Table1[[#This Row],[Total Score]]*Table1[[#This Row],[Seth Choice]]</f>
        <v>0</v>
      </c>
      <c r="S46">
        <f>Table1[[#This Row],[Manina Choice]]*Table1[[#This Row],[Total Score]]</f>
        <v>0</v>
      </c>
      <c r="T46">
        <f>Table1[[#This Row],[Jacob Choice]]*Table1[[#This Row],[Total Score]]</f>
        <v>0</v>
      </c>
      <c r="U46">
        <f>Table1[[#This Row],[Megan Choice]]*Table1[[#This Row],[Total Score]]</f>
        <v>0</v>
      </c>
      <c r="V46">
        <f>Table1[[#This Row],[Katelyn Choice]]*Table1[[#This Row],[Total Score]]</f>
        <v>0</v>
      </c>
      <c r="W46">
        <f>Table1[[#This Row],[Claire Choice]]*Table1[[#This Row],[Total Score]]</f>
        <v>0</v>
      </c>
      <c r="X46">
        <f>Table1[[#This Row],[Drew Choice]]*Table1[[#This Row],[Total Score]]</f>
        <v>0</v>
      </c>
      <c r="Y46">
        <f>Table1[[#This Row],[Ellie Choice]]*Table1[[#This Row],[Total Score]]</f>
        <v>0</v>
      </c>
      <c r="AC46">
        <v>1</v>
      </c>
      <c r="AD46">
        <v>1</v>
      </c>
      <c r="AG46">
        <v>1</v>
      </c>
    </row>
    <row r="47" spans="1:33" hidden="1" x14ac:dyDescent="0.2">
      <c r="A47">
        <v>12</v>
      </c>
      <c r="B47">
        <v>210</v>
      </c>
      <c r="C47" t="s">
        <v>51</v>
      </c>
      <c r="D47" t="s">
        <v>8</v>
      </c>
      <c r="E47">
        <v>0</v>
      </c>
      <c r="K47">
        <f>SUM(Table1[[#This Row],[R1 Score]:[R6 Score]])</f>
        <v>0</v>
      </c>
      <c r="L47">
        <f>Table1[[#This Row],[Round 1]]*Table1[[#This Row],[score_per_win]]</f>
        <v>0</v>
      </c>
      <c r="M47">
        <f>Table1[[#This Row],[Round 2]]*Table1[[#This Row],[score_per_win]]</f>
        <v>0</v>
      </c>
      <c r="N47">
        <f>Table1[[#This Row],[Round 3]]*Table1[[#This Row],[score_per_win]]</f>
        <v>0</v>
      </c>
      <c r="O47">
        <f>Table1[[#This Row],[Round 4]]*Table1[[#This Row],[score_per_win]]</f>
        <v>0</v>
      </c>
      <c r="P47">
        <f>Table1[[#This Row],[Round 5]]*Table1[[#This Row],[score_per_win]]</f>
        <v>0</v>
      </c>
      <c r="Q47">
        <f>-Table1[[#This Row],[Round 6]]*Table1[[#This Row],[score_per_win]]</f>
        <v>0</v>
      </c>
      <c r="R47">
        <f>Table1[[#This Row],[Total Score]]*Table1[[#This Row],[Seth Choice]]</f>
        <v>0</v>
      </c>
      <c r="S47">
        <f>Table1[[#This Row],[Manina Choice]]*Table1[[#This Row],[Total Score]]</f>
        <v>0</v>
      </c>
      <c r="T47">
        <f>Table1[[#This Row],[Jacob Choice]]*Table1[[#This Row],[Total Score]]</f>
        <v>0</v>
      </c>
      <c r="U47">
        <f>Table1[[#This Row],[Megan Choice]]*Table1[[#This Row],[Total Score]]</f>
        <v>0</v>
      </c>
      <c r="V47">
        <f>Table1[[#This Row],[Katelyn Choice]]*Table1[[#This Row],[Total Score]]</f>
        <v>0</v>
      </c>
      <c r="W47">
        <f>Table1[[#This Row],[Claire Choice]]*Table1[[#This Row],[Total Score]]</f>
        <v>0</v>
      </c>
      <c r="X47">
        <f>Table1[[#This Row],[Drew Choice]]*Table1[[#This Row],[Total Score]]</f>
        <v>0</v>
      </c>
      <c r="Y47">
        <f>Table1[[#This Row],[Ellie Choice]]*Table1[[#This Row],[Total Score]]</f>
        <v>0</v>
      </c>
      <c r="Z47">
        <v>1</v>
      </c>
      <c r="AE47">
        <v>1</v>
      </c>
    </row>
    <row r="48" spans="1:33" hidden="1" x14ac:dyDescent="0.2">
      <c r="A48">
        <v>12</v>
      </c>
      <c r="B48">
        <v>210</v>
      </c>
      <c r="C48" t="s">
        <v>46</v>
      </c>
      <c r="D48" t="s">
        <v>6</v>
      </c>
      <c r="E48">
        <v>0</v>
      </c>
      <c r="K48">
        <f>SUM(Table1[[#This Row],[R1 Score]:[R6 Score]])</f>
        <v>0</v>
      </c>
      <c r="L48">
        <f>Table1[[#This Row],[Round 1]]*Table1[[#This Row],[score_per_win]]</f>
        <v>0</v>
      </c>
      <c r="M48">
        <f>Table1[[#This Row],[Round 2]]*Table1[[#This Row],[score_per_win]]</f>
        <v>0</v>
      </c>
      <c r="N48">
        <f>Table1[[#This Row],[Round 3]]*Table1[[#This Row],[score_per_win]]</f>
        <v>0</v>
      </c>
      <c r="O48">
        <f>Table1[[#This Row],[Round 4]]*Table1[[#This Row],[score_per_win]]</f>
        <v>0</v>
      </c>
      <c r="P48">
        <f>Table1[[#This Row],[Round 5]]*Table1[[#This Row],[score_per_win]]</f>
        <v>0</v>
      </c>
      <c r="Q48">
        <f>-Table1[[#This Row],[Round 6]]*Table1[[#This Row],[score_per_win]]</f>
        <v>0</v>
      </c>
      <c r="R48">
        <f>Table1[[#This Row],[Total Score]]*Table1[[#This Row],[Seth Choice]]</f>
        <v>0</v>
      </c>
      <c r="S48">
        <f>Table1[[#This Row],[Manina Choice]]*Table1[[#This Row],[Total Score]]</f>
        <v>0</v>
      </c>
      <c r="T48">
        <f>Table1[[#This Row],[Jacob Choice]]*Table1[[#This Row],[Total Score]]</f>
        <v>0</v>
      </c>
      <c r="U48">
        <f>Table1[[#This Row],[Megan Choice]]*Table1[[#This Row],[Total Score]]</f>
        <v>0</v>
      </c>
      <c r="V48">
        <f>Table1[[#This Row],[Katelyn Choice]]*Table1[[#This Row],[Total Score]]</f>
        <v>0</v>
      </c>
      <c r="W48">
        <f>Table1[[#This Row],[Claire Choice]]*Table1[[#This Row],[Total Score]]</f>
        <v>0</v>
      </c>
      <c r="X48">
        <f>Table1[[#This Row],[Drew Choice]]*Table1[[#This Row],[Total Score]]</f>
        <v>0</v>
      </c>
      <c r="Y48">
        <f>Table1[[#This Row],[Ellie Choice]]*Table1[[#This Row],[Total Score]]</f>
        <v>0</v>
      </c>
      <c r="AA48">
        <v>1</v>
      </c>
      <c r="AB48">
        <v>1</v>
      </c>
      <c r="AF48">
        <v>1</v>
      </c>
    </row>
    <row r="49" spans="1:33" hidden="1" x14ac:dyDescent="0.2">
      <c r="A49">
        <v>12</v>
      </c>
      <c r="B49">
        <v>210</v>
      </c>
      <c r="C49" t="s">
        <v>53</v>
      </c>
      <c r="D49" t="s">
        <v>14</v>
      </c>
      <c r="E49">
        <v>0</v>
      </c>
      <c r="K49">
        <f>SUM(Table1[[#This Row],[R1 Score]:[R6 Score]])</f>
        <v>0</v>
      </c>
      <c r="L49">
        <f>Table1[[#This Row],[Round 1]]*Table1[[#This Row],[score_per_win]]</f>
        <v>0</v>
      </c>
      <c r="M49">
        <f>Table1[[#This Row],[Round 2]]*Table1[[#This Row],[score_per_win]]</f>
        <v>0</v>
      </c>
      <c r="N49">
        <f>Table1[[#This Row],[Round 3]]*Table1[[#This Row],[score_per_win]]</f>
        <v>0</v>
      </c>
      <c r="O49">
        <f>Table1[[#This Row],[Round 4]]*Table1[[#This Row],[score_per_win]]</f>
        <v>0</v>
      </c>
      <c r="P49">
        <f>Table1[[#This Row],[Round 5]]*Table1[[#This Row],[score_per_win]]</f>
        <v>0</v>
      </c>
      <c r="Q49">
        <f>-Table1[[#This Row],[Round 6]]*Table1[[#This Row],[score_per_win]]</f>
        <v>0</v>
      </c>
      <c r="R49">
        <f>Table1[[#This Row],[Total Score]]*Table1[[#This Row],[Seth Choice]]</f>
        <v>0</v>
      </c>
      <c r="S49">
        <f>Table1[[#This Row],[Manina Choice]]*Table1[[#This Row],[Total Score]]</f>
        <v>0</v>
      </c>
      <c r="T49">
        <f>Table1[[#This Row],[Jacob Choice]]*Table1[[#This Row],[Total Score]]</f>
        <v>0</v>
      </c>
      <c r="U49">
        <f>Table1[[#This Row],[Megan Choice]]*Table1[[#This Row],[Total Score]]</f>
        <v>0</v>
      </c>
      <c r="V49">
        <f>Table1[[#This Row],[Katelyn Choice]]*Table1[[#This Row],[Total Score]]</f>
        <v>0</v>
      </c>
      <c r="W49">
        <f>Table1[[#This Row],[Claire Choice]]*Table1[[#This Row],[Total Score]]</f>
        <v>0</v>
      </c>
      <c r="X49">
        <f>Table1[[#This Row],[Drew Choice]]*Table1[[#This Row],[Total Score]]</f>
        <v>0</v>
      </c>
      <c r="Y49">
        <f>Table1[[#This Row],[Ellie Choice]]*Table1[[#This Row],[Total Score]]</f>
        <v>0</v>
      </c>
    </row>
    <row r="50" spans="1:33" hidden="1" x14ac:dyDescent="0.2">
      <c r="A50">
        <v>13</v>
      </c>
      <c r="B50">
        <v>220</v>
      </c>
      <c r="C50" t="s">
        <v>62</v>
      </c>
      <c r="D50" t="s">
        <v>4</v>
      </c>
      <c r="E50">
        <v>1</v>
      </c>
      <c r="F50">
        <v>0</v>
      </c>
      <c r="K50">
        <f>SUM(Table1[[#This Row],[R1 Score]:[R6 Score]])</f>
        <v>220</v>
      </c>
      <c r="L50">
        <f>Table1[[#This Row],[Round 1]]*Table1[[#This Row],[score_per_win]]</f>
        <v>220</v>
      </c>
      <c r="M50">
        <f>Table1[[#This Row],[Round 2]]*Table1[[#This Row],[score_per_win]]</f>
        <v>0</v>
      </c>
      <c r="N50">
        <f>Table1[[#This Row],[Round 3]]*Table1[[#This Row],[score_per_win]]</f>
        <v>0</v>
      </c>
      <c r="O50">
        <f>Table1[[#This Row],[Round 4]]*Table1[[#This Row],[score_per_win]]</f>
        <v>0</v>
      </c>
      <c r="P50">
        <f>Table1[[#This Row],[Round 5]]*Table1[[#This Row],[score_per_win]]</f>
        <v>0</v>
      </c>
      <c r="Q50">
        <f>-Table1[[#This Row],[Round 6]]*Table1[[#This Row],[score_per_win]]</f>
        <v>0</v>
      </c>
      <c r="R50">
        <f>Table1[[#This Row],[Total Score]]*Table1[[#This Row],[Seth Choice]]</f>
        <v>0</v>
      </c>
      <c r="S50">
        <f>Table1[[#This Row],[Manina Choice]]*Table1[[#This Row],[Total Score]]</f>
        <v>220</v>
      </c>
      <c r="T50">
        <f>Table1[[#This Row],[Jacob Choice]]*Table1[[#This Row],[Total Score]]</f>
        <v>0</v>
      </c>
      <c r="U50">
        <f>Table1[[#This Row],[Megan Choice]]*Table1[[#This Row],[Total Score]]</f>
        <v>0</v>
      </c>
      <c r="V50">
        <f>Table1[[#This Row],[Katelyn Choice]]*Table1[[#This Row],[Total Score]]</f>
        <v>0</v>
      </c>
      <c r="W50">
        <f>Table1[[#This Row],[Claire Choice]]*Table1[[#This Row],[Total Score]]</f>
        <v>220</v>
      </c>
      <c r="X50">
        <f>Table1[[#This Row],[Drew Choice]]*Table1[[#This Row],[Total Score]]</f>
        <v>220</v>
      </c>
      <c r="Y50">
        <f>Table1[[#This Row],[Ellie Choice]]*Table1[[#This Row],[Total Score]]</f>
        <v>220</v>
      </c>
      <c r="AA50">
        <v>1</v>
      </c>
      <c r="AE50">
        <v>1</v>
      </c>
      <c r="AF50">
        <v>1</v>
      </c>
      <c r="AG50">
        <v>1</v>
      </c>
    </row>
    <row r="51" spans="1:33" hidden="1" x14ac:dyDescent="0.2">
      <c r="A51">
        <v>13</v>
      </c>
      <c r="B51">
        <v>220</v>
      </c>
      <c r="C51" t="s">
        <v>60</v>
      </c>
      <c r="D51" t="s">
        <v>8</v>
      </c>
      <c r="E51">
        <v>0</v>
      </c>
      <c r="K51">
        <f>SUM(Table1[[#This Row],[R1 Score]:[R6 Score]])</f>
        <v>0</v>
      </c>
      <c r="L51">
        <f>Table1[[#This Row],[Round 1]]*Table1[[#This Row],[score_per_win]]</f>
        <v>0</v>
      </c>
      <c r="M51">
        <f>Table1[[#This Row],[Round 2]]*Table1[[#This Row],[score_per_win]]</f>
        <v>0</v>
      </c>
      <c r="N51">
        <f>Table1[[#This Row],[Round 3]]*Table1[[#This Row],[score_per_win]]</f>
        <v>0</v>
      </c>
      <c r="O51">
        <f>Table1[[#This Row],[Round 4]]*Table1[[#This Row],[score_per_win]]</f>
        <v>0</v>
      </c>
      <c r="P51">
        <f>Table1[[#This Row],[Round 5]]*Table1[[#This Row],[score_per_win]]</f>
        <v>0</v>
      </c>
      <c r="Q51">
        <f>-Table1[[#This Row],[Round 6]]*Table1[[#This Row],[score_per_win]]</f>
        <v>0</v>
      </c>
      <c r="R51">
        <f>Table1[[#This Row],[Total Score]]*Table1[[#This Row],[Seth Choice]]</f>
        <v>0</v>
      </c>
      <c r="S51">
        <f>Table1[[#This Row],[Manina Choice]]*Table1[[#This Row],[Total Score]]</f>
        <v>0</v>
      </c>
      <c r="T51">
        <f>Table1[[#This Row],[Jacob Choice]]*Table1[[#This Row],[Total Score]]</f>
        <v>0</v>
      </c>
      <c r="U51">
        <f>Table1[[#This Row],[Megan Choice]]*Table1[[#This Row],[Total Score]]</f>
        <v>0</v>
      </c>
      <c r="V51">
        <f>Table1[[#This Row],[Katelyn Choice]]*Table1[[#This Row],[Total Score]]</f>
        <v>0</v>
      </c>
      <c r="W51">
        <f>Table1[[#This Row],[Claire Choice]]*Table1[[#This Row],[Total Score]]</f>
        <v>0</v>
      </c>
      <c r="X51">
        <f>Table1[[#This Row],[Drew Choice]]*Table1[[#This Row],[Total Score]]</f>
        <v>0</v>
      </c>
      <c r="Y51">
        <f>Table1[[#This Row],[Ellie Choice]]*Table1[[#This Row],[Total Score]]</f>
        <v>0</v>
      </c>
      <c r="AB51">
        <v>1</v>
      </c>
      <c r="AC51">
        <v>1</v>
      </c>
      <c r="AD51">
        <v>1</v>
      </c>
    </row>
    <row r="52" spans="1:33" hidden="1" x14ac:dyDescent="0.2">
      <c r="A52">
        <v>13</v>
      </c>
      <c r="B52">
        <v>220</v>
      </c>
      <c r="C52" t="s">
        <v>54</v>
      </c>
      <c r="D52" t="s">
        <v>6</v>
      </c>
      <c r="E52">
        <v>1</v>
      </c>
      <c r="F52">
        <v>0</v>
      </c>
      <c r="K52">
        <f>SUM(Table1[[#This Row],[R1 Score]:[R6 Score]])</f>
        <v>220</v>
      </c>
      <c r="L52">
        <f>Table1[[#This Row],[Round 1]]*Table1[[#This Row],[score_per_win]]</f>
        <v>220</v>
      </c>
      <c r="M52">
        <f>Table1[[#This Row],[Round 2]]*Table1[[#This Row],[score_per_win]]</f>
        <v>0</v>
      </c>
      <c r="N52">
        <f>Table1[[#This Row],[Round 3]]*Table1[[#This Row],[score_per_win]]</f>
        <v>0</v>
      </c>
      <c r="O52">
        <f>Table1[[#This Row],[Round 4]]*Table1[[#This Row],[score_per_win]]</f>
        <v>0</v>
      </c>
      <c r="P52">
        <f>Table1[[#This Row],[Round 5]]*Table1[[#This Row],[score_per_win]]</f>
        <v>0</v>
      </c>
      <c r="Q52">
        <f>-Table1[[#This Row],[Round 6]]*Table1[[#This Row],[score_per_win]]</f>
        <v>0</v>
      </c>
      <c r="R52">
        <f>Table1[[#This Row],[Total Score]]*Table1[[#This Row],[Seth Choice]]</f>
        <v>220</v>
      </c>
      <c r="S52">
        <f>Table1[[#This Row],[Manina Choice]]*Table1[[#This Row],[Total Score]]</f>
        <v>0</v>
      </c>
      <c r="T52">
        <f>Table1[[#This Row],[Jacob Choice]]*Table1[[#This Row],[Total Score]]</f>
        <v>0</v>
      </c>
      <c r="U52">
        <f>Table1[[#This Row],[Megan Choice]]*Table1[[#This Row],[Total Score]]</f>
        <v>0</v>
      </c>
      <c r="V52">
        <f>Table1[[#This Row],[Katelyn Choice]]*Table1[[#This Row],[Total Score]]</f>
        <v>0</v>
      </c>
      <c r="W52">
        <f>Table1[[#This Row],[Claire Choice]]*Table1[[#This Row],[Total Score]]</f>
        <v>0</v>
      </c>
      <c r="X52">
        <f>Table1[[#This Row],[Drew Choice]]*Table1[[#This Row],[Total Score]]</f>
        <v>0</v>
      </c>
      <c r="Y52">
        <f>Table1[[#This Row],[Ellie Choice]]*Table1[[#This Row],[Total Score]]</f>
        <v>0</v>
      </c>
      <c r="Z52">
        <v>1</v>
      </c>
    </row>
    <row r="53" spans="1:33" hidden="1" x14ac:dyDescent="0.2">
      <c r="A53">
        <v>13</v>
      </c>
      <c r="B53">
        <v>220</v>
      </c>
      <c r="C53" t="s">
        <v>56</v>
      </c>
      <c r="D53" t="s">
        <v>14</v>
      </c>
      <c r="E53">
        <v>0</v>
      </c>
      <c r="K53">
        <f>SUM(Table1[[#This Row],[R1 Score]:[R6 Score]])</f>
        <v>0</v>
      </c>
      <c r="L53">
        <f>Table1[[#This Row],[Round 1]]*Table1[[#This Row],[score_per_win]]</f>
        <v>0</v>
      </c>
      <c r="M53">
        <f>Table1[[#This Row],[Round 2]]*Table1[[#This Row],[score_per_win]]</f>
        <v>0</v>
      </c>
      <c r="N53">
        <f>Table1[[#This Row],[Round 3]]*Table1[[#This Row],[score_per_win]]</f>
        <v>0</v>
      </c>
      <c r="O53">
        <f>Table1[[#This Row],[Round 4]]*Table1[[#This Row],[score_per_win]]</f>
        <v>0</v>
      </c>
      <c r="P53">
        <f>Table1[[#This Row],[Round 5]]*Table1[[#This Row],[score_per_win]]</f>
        <v>0</v>
      </c>
      <c r="Q53">
        <f>-Table1[[#This Row],[Round 6]]*Table1[[#This Row],[score_per_win]]</f>
        <v>0</v>
      </c>
      <c r="R53">
        <f>Table1[[#This Row],[Total Score]]*Table1[[#This Row],[Seth Choice]]</f>
        <v>0</v>
      </c>
      <c r="S53">
        <f>Table1[[#This Row],[Manina Choice]]*Table1[[#This Row],[Total Score]]</f>
        <v>0</v>
      </c>
      <c r="T53">
        <f>Table1[[#This Row],[Jacob Choice]]*Table1[[#This Row],[Total Score]]</f>
        <v>0</v>
      </c>
      <c r="U53">
        <f>Table1[[#This Row],[Megan Choice]]*Table1[[#This Row],[Total Score]]</f>
        <v>0</v>
      </c>
      <c r="V53">
        <f>Table1[[#This Row],[Katelyn Choice]]*Table1[[#This Row],[Total Score]]</f>
        <v>0</v>
      </c>
      <c r="W53">
        <f>Table1[[#This Row],[Claire Choice]]*Table1[[#This Row],[Total Score]]</f>
        <v>0</v>
      </c>
      <c r="X53">
        <f>Table1[[#This Row],[Drew Choice]]*Table1[[#This Row],[Total Score]]</f>
        <v>0</v>
      </c>
      <c r="Y53">
        <f>Table1[[#This Row],[Ellie Choice]]*Table1[[#This Row],[Total Score]]</f>
        <v>0</v>
      </c>
    </row>
    <row r="54" spans="1:33" hidden="1" x14ac:dyDescent="0.2">
      <c r="A54">
        <v>14</v>
      </c>
      <c r="B54">
        <v>230</v>
      </c>
      <c r="C54" t="s">
        <v>63</v>
      </c>
      <c r="D54" t="s">
        <v>4</v>
      </c>
      <c r="E54">
        <v>0</v>
      </c>
      <c r="K54">
        <f>SUM(Table1[[#This Row],[R1 Score]:[R6 Score]])</f>
        <v>0</v>
      </c>
      <c r="L54">
        <f>Table1[[#This Row],[Round 1]]*Table1[[#This Row],[score_per_win]]</f>
        <v>0</v>
      </c>
      <c r="M54">
        <f>Table1[[#This Row],[Round 2]]*Table1[[#This Row],[score_per_win]]</f>
        <v>0</v>
      </c>
      <c r="N54">
        <f>Table1[[#This Row],[Round 3]]*Table1[[#This Row],[score_per_win]]</f>
        <v>0</v>
      </c>
      <c r="O54">
        <f>Table1[[#This Row],[Round 4]]*Table1[[#This Row],[score_per_win]]</f>
        <v>0</v>
      </c>
      <c r="P54">
        <f>Table1[[#This Row],[Round 5]]*Table1[[#This Row],[score_per_win]]</f>
        <v>0</v>
      </c>
      <c r="Q54">
        <f>-Table1[[#This Row],[Round 6]]*Table1[[#This Row],[score_per_win]]</f>
        <v>0</v>
      </c>
      <c r="R54">
        <f>Table1[[#This Row],[Total Score]]*Table1[[#This Row],[Seth Choice]]</f>
        <v>0</v>
      </c>
      <c r="S54">
        <f>Table1[[#This Row],[Manina Choice]]*Table1[[#This Row],[Total Score]]</f>
        <v>0</v>
      </c>
      <c r="T54">
        <f>Table1[[#This Row],[Jacob Choice]]*Table1[[#This Row],[Total Score]]</f>
        <v>0</v>
      </c>
      <c r="U54">
        <f>Table1[[#This Row],[Megan Choice]]*Table1[[#This Row],[Total Score]]</f>
        <v>0</v>
      </c>
      <c r="V54">
        <f>Table1[[#This Row],[Katelyn Choice]]*Table1[[#This Row],[Total Score]]</f>
        <v>0</v>
      </c>
      <c r="W54">
        <f>Table1[[#This Row],[Claire Choice]]*Table1[[#This Row],[Total Score]]</f>
        <v>0</v>
      </c>
      <c r="X54">
        <f>Table1[[#This Row],[Drew Choice]]*Table1[[#This Row],[Total Score]]</f>
        <v>0</v>
      </c>
      <c r="Y54">
        <f>Table1[[#This Row],[Ellie Choice]]*Table1[[#This Row],[Total Score]]</f>
        <v>0</v>
      </c>
      <c r="Z54">
        <v>1</v>
      </c>
      <c r="AA54">
        <v>1</v>
      </c>
      <c r="AE54">
        <v>1</v>
      </c>
      <c r="AF54">
        <v>1</v>
      </c>
    </row>
    <row r="55" spans="1:33" hidden="1" x14ac:dyDescent="0.2">
      <c r="A55">
        <v>14</v>
      </c>
      <c r="B55">
        <v>230</v>
      </c>
      <c r="C55" t="s">
        <v>57</v>
      </c>
      <c r="D55" t="s">
        <v>8</v>
      </c>
      <c r="E55">
        <v>0</v>
      </c>
      <c r="K55">
        <f>SUM(Table1[[#This Row],[R1 Score]:[R6 Score]])</f>
        <v>0</v>
      </c>
      <c r="L55">
        <f>Table1[[#This Row],[Round 1]]*Table1[[#This Row],[score_per_win]]</f>
        <v>0</v>
      </c>
      <c r="M55">
        <f>Table1[[#This Row],[Round 2]]*Table1[[#This Row],[score_per_win]]</f>
        <v>0</v>
      </c>
      <c r="N55">
        <f>Table1[[#This Row],[Round 3]]*Table1[[#This Row],[score_per_win]]</f>
        <v>0</v>
      </c>
      <c r="O55">
        <f>Table1[[#This Row],[Round 4]]*Table1[[#This Row],[score_per_win]]</f>
        <v>0</v>
      </c>
      <c r="P55">
        <f>Table1[[#This Row],[Round 5]]*Table1[[#This Row],[score_per_win]]</f>
        <v>0</v>
      </c>
      <c r="Q55">
        <f>-Table1[[#This Row],[Round 6]]*Table1[[#This Row],[score_per_win]]</f>
        <v>0</v>
      </c>
      <c r="R55">
        <f>Table1[[#This Row],[Total Score]]*Table1[[#This Row],[Seth Choice]]</f>
        <v>0</v>
      </c>
      <c r="S55">
        <f>Table1[[#This Row],[Manina Choice]]*Table1[[#This Row],[Total Score]]</f>
        <v>0</v>
      </c>
      <c r="T55">
        <f>Table1[[#This Row],[Jacob Choice]]*Table1[[#This Row],[Total Score]]</f>
        <v>0</v>
      </c>
      <c r="U55">
        <f>Table1[[#This Row],[Megan Choice]]*Table1[[#This Row],[Total Score]]</f>
        <v>0</v>
      </c>
      <c r="V55">
        <f>Table1[[#This Row],[Katelyn Choice]]*Table1[[#This Row],[Total Score]]</f>
        <v>0</v>
      </c>
      <c r="W55">
        <f>Table1[[#This Row],[Claire Choice]]*Table1[[#This Row],[Total Score]]</f>
        <v>0</v>
      </c>
      <c r="X55">
        <f>Table1[[#This Row],[Drew Choice]]*Table1[[#This Row],[Total Score]]</f>
        <v>0</v>
      </c>
      <c r="Y55">
        <f>Table1[[#This Row],[Ellie Choice]]*Table1[[#This Row],[Total Score]]</f>
        <v>0</v>
      </c>
      <c r="AC55">
        <v>1</v>
      </c>
      <c r="AD55">
        <v>1</v>
      </c>
    </row>
    <row r="56" spans="1:33" hidden="1" x14ac:dyDescent="0.2">
      <c r="A56">
        <v>14</v>
      </c>
      <c r="B56">
        <v>230</v>
      </c>
      <c r="C56" t="s">
        <v>64</v>
      </c>
      <c r="D56" t="s">
        <v>6</v>
      </c>
      <c r="E56">
        <v>0</v>
      </c>
      <c r="K56">
        <f>SUM(Table1[[#This Row],[R1 Score]:[R6 Score]])</f>
        <v>0</v>
      </c>
      <c r="L56">
        <f>Table1[[#This Row],[Round 1]]*Table1[[#This Row],[score_per_win]]</f>
        <v>0</v>
      </c>
      <c r="M56">
        <f>Table1[[#This Row],[Round 2]]*Table1[[#This Row],[score_per_win]]</f>
        <v>0</v>
      </c>
      <c r="N56">
        <f>Table1[[#This Row],[Round 3]]*Table1[[#This Row],[score_per_win]]</f>
        <v>0</v>
      </c>
      <c r="O56">
        <f>Table1[[#This Row],[Round 4]]*Table1[[#This Row],[score_per_win]]</f>
        <v>0</v>
      </c>
      <c r="P56">
        <f>Table1[[#This Row],[Round 5]]*Table1[[#This Row],[score_per_win]]</f>
        <v>0</v>
      </c>
      <c r="Q56">
        <f>-Table1[[#This Row],[Round 6]]*Table1[[#This Row],[score_per_win]]</f>
        <v>0</v>
      </c>
      <c r="R56">
        <f>Table1[[#This Row],[Total Score]]*Table1[[#This Row],[Seth Choice]]</f>
        <v>0</v>
      </c>
      <c r="S56">
        <f>Table1[[#This Row],[Manina Choice]]*Table1[[#This Row],[Total Score]]</f>
        <v>0</v>
      </c>
      <c r="T56">
        <f>Table1[[#This Row],[Jacob Choice]]*Table1[[#This Row],[Total Score]]</f>
        <v>0</v>
      </c>
      <c r="U56">
        <f>Table1[[#This Row],[Megan Choice]]*Table1[[#This Row],[Total Score]]</f>
        <v>0</v>
      </c>
      <c r="V56">
        <f>Table1[[#This Row],[Katelyn Choice]]*Table1[[#This Row],[Total Score]]</f>
        <v>0</v>
      </c>
      <c r="W56">
        <f>Table1[[#This Row],[Claire Choice]]*Table1[[#This Row],[Total Score]]</f>
        <v>0</v>
      </c>
      <c r="X56">
        <f>Table1[[#This Row],[Drew Choice]]*Table1[[#This Row],[Total Score]]</f>
        <v>0</v>
      </c>
      <c r="Y56">
        <f>Table1[[#This Row],[Ellie Choice]]*Table1[[#This Row],[Total Score]]</f>
        <v>0</v>
      </c>
      <c r="AB56">
        <v>1</v>
      </c>
      <c r="AG56">
        <v>1</v>
      </c>
    </row>
    <row r="57" spans="1:33" hidden="1" x14ac:dyDescent="0.2">
      <c r="A57">
        <v>14</v>
      </c>
      <c r="B57">
        <v>230</v>
      </c>
      <c r="C57" t="s">
        <v>59</v>
      </c>
      <c r="D57" t="s">
        <v>14</v>
      </c>
      <c r="E57">
        <v>0</v>
      </c>
      <c r="K57">
        <f>SUM(Table1[[#This Row],[R1 Score]:[R6 Score]])</f>
        <v>0</v>
      </c>
      <c r="L57">
        <f>Table1[[#This Row],[Round 1]]*Table1[[#This Row],[score_per_win]]</f>
        <v>0</v>
      </c>
      <c r="M57">
        <f>Table1[[#This Row],[Round 2]]*Table1[[#This Row],[score_per_win]]</f>
        <v>0</v>
      </c>
      <c r="N57">
        <f>Table1[[#This Row],[Round 3]]*Table1[[#This Row],[score_per_win]]</f>
        <v>0</v>
      </c>
      <c r="O57">
        <f>Table1[[#This Row],[Round 4]]*Table1[[#This Row],[score_per_win]]</f>
        <v>0</v>
      </c>
      <c r="P57">
        <f>Table1[[#This Row],[Round 5]]*Table1[[#This Row],[score_per_win]]</f>
        <v>0</v>
      </c>
      <c r="Q57">
        <f>-Table1[[#This Row],[Round 6]]*Table1[[#This Row],[score_per_win]]</f>
        <v>0</v>
      </c>
      <c r="R57">
        <f>Table1[[#This Row],[Total Score]]*Table1[[#This Row],[Seth Choice]]</f>
        <v>0</v>
      </c>
      <c r="S57">
        <f>Table1[[#This Row],[Manina Choice]]*Table1[[#This Row],[Total Score]]</f>
        <v>0</v>
      </c>
      <c r="T57">
        <f>Table1[[#This Row],[Jacob Choice]]*Table1[[#This Row],[Total Score]]</f>
        <v>0</v>
      </c>
      <c r="U57">
        <f>Table1[[#This Row],[Megan Choice]]*Table1[[#This Row],[Total Score]]</f>
        <v>0</v>
      </c>
      <c r="V57">
        <f>Table1[[#This Row],[Katelyn Choice]]*Table1[[#This Row],[Total Score]]</f>
        <v>0</v>
      </c>
      <c r="W57">
        <f>Table1[[#This Row],[Claire Choice]]*Table1[[#This Row],[Total Score]]</f>
        <v>0</v>
      </c>
      <c r="X57">
        <f>Table1[[#This Row],[Drew Choice]]*Table1[[#This Row],[Total Score]]</f>
        <v>0</v>
      </c>
      <c r="Y57">
        <f>Table1[[#This Row],[Ellie Choice]]*Table1[[#This Row],[Total Score]]</f>
        <v>0</v>
      </c>
    </row>
    <row r="58" spans="1:33" hidden="1" x14ac:dyDescent="0.2">
      <c r="A58">
        <v>15</v>
      </c>
      <c r="B58">
        <v>240</v>
      </c>
      <c r="C58" t="s">
        <v>69</v>
      </c>
      <c r="D58" t="s">
        <v>4</v>
      </c>
      <c r="E58">
        <v>0</v>
      </c>
      <c r="K58">
        <f>SUM(Table1[[#This Row],[R1 Score]:[R6 Score]])</f>
        <v>0</v>
      </c>
      <c r="L58">
        <f>Table1[[#This Row],[Round 1]]*Table1[[#This Row],[score_per_win]]</f>
        <v>0</v>
      </c>
      <c r="M58">
        <f>Table1[[#This Row],[Round 2]]*Table1[[#This Row],[score_per_win]]</f>
        <v>0</v>
      </c>
      <c r="N58">
        <f>Table1[[#This Row],[Round 3]]*Table1[[#This Row],[score_per_win]]</f>
        <v>0</v>
      </c>
      <c r="O58">
        <f>Table1[[#This Row],[Round 4]]*Table1[[#This Row],[score_per_win]]</f>
        <v>0</v>
      </c>
      <c r="P58">
        <f>Table1[[#This Row],[Round 5]]*Table1[[#This Row],[score_per_win]]</f>
        <v>0</v>
      </c>
      <c r="Q58">
        <f>-Table1[[#This Row],[Round 6]]*Table1[[#This Row],[score_per_win]]</f>
        <v>0</v>
      </c>
      <c r="R58">
        <f>Table1[[#This Row],[Total Score]]*Table1[[#This Row],[Seth Choice]]</f>
        <v>0</v>
      </c>
      <c r="S58">
        <f>Table1[[#This Row],[Manina Choice]]*Table1[[#This Row],[Total Score]]</f>
        <v>0</v>
      </c>
      <c r="T58">
        <f>Table1[[#This Row],[Jacob Choice]]*Table1[[#This Row],[Total Score]]</f>
        <v>0</v>
      </c>
      <c r="U58">
        <f>Table1[[#This Row],[Megan Choice]]*Table1[[#This Row],[Total Score]]</f>
        <v>0</v>
      </c>
      <c r="V58">
        <f>Table1[[#This Row],[Katelyn Choice]]*Table1[[#This Row],[Total Score]]</f>
        <v>0</v>
      </c>
      <c r="W58">
        <f>Table1[[#This Row],[Claire Choice]]*Table1[[#This Row],[Total Score]]</f>
        <v>0</v>
      </c>
      <c r="X58">
        <f>Table1[[#This Row],[Drew Choice]]*Table1[[#This Row],[Total Score]]</f>
        <v>0</v>
      </c>
      <c r="Y58">
        <f>Table1[[#This Row],[Ellie Choice]]*Table1[[#This Row],[Total Score]]</f>
        <v>0</v>
      </c>
      <c r="AA58">
        <v>1</v>
      </c>
      <c r="AD58">
        <v>1</v>
      </c>
    </row>
    <row r="59" spans="1:33" hidden="1" x14ac:dyDescent="0.2">
      <c r="A59">
        <v>15</v>
      </c>
      <c r="B59">
        <v>240</v>
      </c>
      <c r="C59" t="s">
        <v>65</v>
      </c>
      <c r="D59" t="s">
        <v>8</v>
      </c>
      <c r="E59">
        <v>0</v>
      </c>
      <c r="K59">
        <f>SUM(Table1[[#This Row],[R1 Score]:[R6 Score]])</f>
        <v>0</v>
      </c>
      <c r="L59">
        <f>Table1[[#This Row],[Round 1]]*Table1[[#This Row],[score_per_win]]</f>
        <v>0</v>
      </c>
      <c r="M59">
        <f>Table1[[#This Row],[Round 2]]*Table1[[#This Row],[score_per_win]]</f>
        <v>0</v>
      </c>
      <c r="N59">
        <f>Table1[[#This Row],[Round 3]]*Table1[[#This Row],[score_per_win]]</f>
        <v>0</v>
      </c>
      <c r="O59">
        <f>Table1[[#This Row],[Round 4]]*Table1[[#This Row],[score_per_win]]</f>
        <v>0</v>
      </c>
      <c r="P59">
        <f>Table1[[#This Row],[Round 5]]*Table1[[#This Row],[score_per_win]]</f>
        <v>0</v>
      </c>
      <c r="Q59">
        <f>-Table1[[#This Row],[Round 6]]*Table1[[#This Row],[score_per_win]]</f>
        <v>0</v>
      </c>
      <c r="R59">
        <f>Table1[[#This Row],[Total Score]]*Table1[[#This Row],[Seth Choice]]</f>
        <v>0</v>
      </c>
      <c r="S59">
        <f>Table1[[#This Row],[Manina Choice]]*Table1[[#This Row],[Total Score]]</f>
        <v>0</v>
      </c>
      <c r="T59">
        <f>Table1[[#This Row],[Jacob Choice]]*Table1[[#This Row],[Total Score]]</f>
        <v>0</v>
      </c>
      <c r="U59">
        <f>Table1[[#This Row],[Megan Choice]]*Table1[[#This Row],[Total Score]]</f>
        <v>0</v>
      </c>
      <c r="V59">
        <f>Table1[[#This Row],[Katelyn Choice]]*Table1[[#This Row],[Total Score]]</f>
        <v>0</v>
      </c>
      <c r="W59">
        <f>Table1[[#This Row],[Claire Choice]]*Table1[[#This Row],[Total Score]]</f>
        <v>0</v>
      </c>
      <c r="X59">
        <f>Table1[[#This Row],[Drew Choice]]*Table1[[#This Row],[Total Score]]</f>
        <v>0</v>
      </c>
      <c r="Y59">
        <f>Table1[[#This Row],[Ellie Choice]]*Table1[[#This Row],[Total Score]]</f>
        <v>0</v>
      </c>
      <c r="Z59">
        <v>1</v>
      </c>
      <c r="AB59">
        <v>1</v>
      </c>
      <c r="AC59">
        <v>1</v>
      </c>
      <c r="AG59">
        <v>1</v>
      </c>
    </row>
    <row r="60" spans="1:33" hidden="1" x14ac:dyDescent="0.2">
      <c r="A60">
        <v>15</v>
      </c>
      <c r="B60">
        <v>240</v>
      </c>
      <c r="C60" t="s">
        <v>58</v>
      </c>
      <c r="D60" t="s">
        <v>6</v>
      </c>
      <c r="E60">
        <v>0</v>
      </c>
      <c r="K60">
        <f>SUM(Table1[[#This Row],[R1 Score]:[R6 Score]])</f>
        <v>0</v>
      </c>
      <c r="L60">
        <f>Table1[[#This Row],[Round 1]]*Table1[[#This Row],[score_per_win]]</f>
        <v>0</v>
      </c>
      <c r="M60">
        <f>Table1[[#This Row],[Round 2]]*Table1[[#This Row],[score_per_win]]</f>
        <v>0</v>
      </c>
      <c r="N60">
        <f>Table1[[#This Row],[Round 3]]*Table1[[#This Row],[score_per_win]]</f>
        <v>0</v>
      </c>
      <c r="O60">
        <f>Table1[[#This Row],[Round 4]]*Table1[[#This Row],[score_per_win]]</f>
        <v>0</v>
      </c>
      <c r="P60">
        <f>Table1[[#This Row],[Round 5]]*Table1[[#This Row],[score_per_win]]</f>
        <v>0</v>
      </c>
      <c r="Q60">
        <f>-Table1[[#This Row],[Round 6]]*Table1[[#This Row],[score_per_win]]</f>
        <v>0</v>
      </c>
      <c r="R60">
        <f>Table1[[#This Row],[Total Score]]*Table1[[#This Row],[Seth Choice]]</f>
        <v>0</v>
      </c>
      <c r="S60">
        <f>Table1[[#This Row],[Manina Choice]]*Table1[[#This Row],[Total Score]]</f>
        <v>0</v>
      </c>
      <c r="T60">
        <f>Table1[[#This Row],[Jacob Choice]]*Table1[[#This Row],[Total Score]]</f>
        <v>0</v>
      </c>
      <c r="U60">
        <f>Table1[[#This Row],[Megan Choice]]*Table1[[#This Row],[Total Score]]</f>
        <v>0</v>
      </c>
      <c r="V60">
        <f>Table1[[#This Row],[Katelyn Choice]]*Table1[[#This Row],[Total Score]]</f>
        <v>0</v>
      </c>
      <c r="W60">
        <f>Table1[[#This Row],[Claire Choice]]*Table1[[#This Row],[Total Score]]</f>
        <v>0</v>
      </c>
      <c r="X60">
        <f>Table1[[#This Row],[Drew Choice]]*Table1[[#This Row],[Total Score]]</f>
        <v>0</v>
      </c>
      <c r="Y60">
        <f>Table1[[#This Row],[Ellie Choice]]*Table1[[#This Row],[Total Score]]</f>
        <v>0</v>
      </c>
      <c r="AF60">
        <v>1</v>
      </c>
    </row>
    <row r="61" spans="1:33" hidden="1" x14ac:dyDescent="0.2">
      <c r="A61">
        <v>15</v>
      </c>
      <c r="B61">
        <v>240</v>
      </c>
      <c r="C61" t="s">
        <v>66</v>
      </c>
      <c r="D61" t="s">
        <v>14</v>
      </c>
      <c r="E61">
        <v>0</v>
      </c>
      <c r="K61">
        <f>SUM(Table1[[#This Row],[R1 Score]:[R6 Score]])</f>
        <v>0</v>
      </c>
      <c r="L61">
        <f>Table1[[#This Row],[Round 1]]*Table1[[#This Row],[score_per_win]]</f>
        <v>0</v>
      </c>
      <c r="M61">
        <f>Table1[[#This Row],[Round 2]]*Table1[[#This Row],[score_per_win]]</f>
        <v>0</v>
      </c>
      <c r="N61">
        <f>Table1[[#This Row],[Round 3]]*Table1[[#This Row],[score_per_win]]</f>
        <v>0</v>
      </c>
      <c r="O61">
        <f>Table1[[#This Row],[Round 4]]*Table1[[#This Row],[score_per_win]]</f>
        <v>0</v>
      </c>
      <c r="P61">
        <f>Table1[[#This Row],[Round 5]]*Table1[[#This Row],[score_per_win]]</f>
        <v>0</v>
      </c>
      <c r="Q61">
        <f>-Table1[[#This Row],[Round 6]]*Table1[[#This Row],[score_per_win]]</f>
        <v>0</v>
      </c>
      <c r="R61">
        <f>Table1[[#This Row],[Total Score]]*Table1[[#This Row],[Seth Choice]]</f>
        <v>0</v>
      </c>
      <c r="S61">
        <f>Table1[[#This Row],[Manina Choice]]*Table1[[#This Row],[Total Score]]</f>
        <v>0</v>
      </c>
      <c r="T61">
        <f>Table1[[#This Row],[Jacob Choice]]*Table1[[#This Row],[Total Score]]</f>
        <v>0</v>
      </c>
      <c r="U61">
        <f>Table1[[#This Row],[Megan Choice]]*Table1[[#This Row],[Total Score]]</f>
        <v>0</v>
      </c>
      <c r="V61">
        <f>Table1[[#This Row],[Katelyn Choice]]*Table1[[#This Row],[Total Score]]</f>
        <v>0</v>
      </c>
      <c r="W61">
        <f>Table1[[#This Row],[Claire Choice]]*Table1[[#This Row],[Total Score]]</f>
        <v>0</v>
      </c>
      <c r="X61">
        <f>Table1[[#This Row],[Drew Choice]]*Table1[[#This Row],[Total Score]]</f>
        <v>0</v>
      </c>
      <c r="Y61">
        <f>Table1[[#This Row],[Ellie Choice]]*Table1[[#This Row],[Total Score]]</f>
        <v>0</v>
      </c>
      <c r="AE61">
        <v>1</v>
      </c>
    </row>
    <row r="62" spans="1:33" hidden="1" x14ac:dyDescent="0.2">
      <c r="A62">
        <v>16</v>
      </c>
      <c r="B62">
        <v>250</v>
      </c>
      <c r="C62" t="s">
        <v>68</v>
      </c>
      <c r="D62" t="s">
        <v>4</v>
      </c>
      <c r="E62">
        <v>0</v>
      </c>
      <c r="K62">
        <f>SUM(Table1[[#This Row],[R1 Score]:[R6 Score]])</f>
        <v>0</v>
      </c>
      <c r="L62">
        <f>Table1[[#This Row],[Round 1]]*Table1[[#This Row],[score_per_win]]</f>
        <v>0</v>
      </c>
      <c r="M62">
        <f>Table1[[#This Row],[Round 2]]*Table1[[#This Row],[score_per_win]]</f>
        <v>0</v>
      </c>
      <c r="N62">
        <f>Table1[[#This Row],[Round 3]]*Table1[[#This Row],[score_per_win]]</f>
        <v>0</v>
      </c>
      <c r="O62">
        <f>Table1[[#This Row],[Round 4]]*Table1[[#This Row],[score_per_win]]</f>
        <v>0</v>
      </c>
      <c r="P62">
        <f>Table1[[#This Row],[Round 5]]*Table1[[#This Row],[score_per_win]]</f>
        <v>0</v>
      </c>
      <c r="Q62">
        <f>-Table1[[#This Row],[Round 6]]*Table1[[#This Row],[score_per_win]]</f>
        <v>0</v>
      </c>
      <c r="R62">
        <f>Table1[[#This Row],[Total Score]]*Table1[[#This Row],[Seth Choice]]</f>
        <v>0</v>
      </c>
      <c r="S62">
        <f>Table1[[#This Row],[Manina Choice]]*Table1[[#This Row],[Total Score]]</f>
        <v>0</v>
      </c>
      <c r="T62">
        <f>Table1[[#This Row],[Jacob Choice]]*Table1[[#This Row],[Total Score]]</f>
        <v>0</v>
      </c>
      <c r="U62">
        <f>Table1[[#This Row],[Megan Choice]]*Table1[[#This Row],[Total Score]]</f>
        <v>0</v>
      </c>
      <c r="V62">
        <f>Table1[[#This Row],[Katelyn Choice]]*Table1[[#This Row],[Total Score]]</f>
        <v>0</v>
      </c>
      <c r="W62">
        <f>Table1[[#This Row],[Claire Choice]]*Table1[[#This Row],[Total Score]]</f>
        <v>0</v>
      </c>
      <c r="X62">
        <f>Table1[[#This Row],[Drew Choice]]*Table1[[#This Row],[Total Score]]</f>
        <v>0</v>
      </c>
      <c r="Y62">
        <f>Table1[[#This Row],[Ellie Choice]]*Table1[[#This Row],[Total Score]]</f>
        <v>0</v>
      </c>
      <c r="Z62">
        <v>1</v>
      </c>
      <c r="AD62">
        <v>1</v>
      </c>
    </row>
    <row r="63" spans="1:33" hidden="1" x14ac:dyDescent="0.2">
      <c r="A63">
        <v>16</v>
      </c>
      <c r="B63">
        <v>250</v>
      </c>
      <c r="C63" t="s">
        <v>61</v>
      </c>
      <c r="D63" t="s">
        <v>8</v>
      </c>
      <c r="E63">
        <v>0</v>
      </c>
      <c r="K63">
        <f>SUM(Table1[[#This Row],[R1 Score]:[R6 Score]])</f>
        <v>0</v>
      </c>
      <c r="L63">
        <f>Table1[[#This Row],[Round 1]]*Table1[[#This Row],[score_per_win]]</f>
        <v>0</v>
      </c>
      <c r="M63">
        <f>Table1[[#This Row],[Round 2]]*Table1[[#This Row],[score_per_win]]</f>
        <v>0</v>
      </c>
      <c r="N63">
        <f>Table1[[#This Row],[Round 3]]*Table1[[#This Row],[score_per_win]]</f>
        <v>0</v>
      </c>
      <c r="O63">
        <f>Table1[[#This Row],[Round 4]]*Table1[[#This Row],[score_per_win]]</f>
        <v>0</v>
      </c>
      <c r="P63">
        <f>Table1[[#This Row],[Round 5]]*Table1[[#This Row],[score_per_win]]</f>
        <v>0</v>
      </c>
      <c r="Q63">
        <f>-Table1[[#This Row],[Round 6]]*Table1[[#This Row],[score_per_win]]</f>
        <v>0</v>
      </c>
      <c r="R63">
        <f>Table1[[#This Row],[Total Score]]*Table1[[#This Row],[Seth Choice]]</f>
        <v>0</v>
      </c>
      <c r="S63">
        <f>Table1[[#This Row],[Manina Choice]]*Table1[[#This Row],[Total Score]]</f>
        <v>0</v>
      </c>
      <c r="T63">
        <f>Table1[[#This Row],[Jacob Choice]]*Table1[[#This Row],[Total Score]]</f>
        <v>0</v>
      </c>
      <c r="U63">
        <f>Table1[[#This Row],[Megan Choice]]*Table1[[#This Row],[Total Score]]</f>
        <v>0</v>
      </c>
      <c r="V63">
        <f>Table1[[#This Row],[Katelyn Choice]]*Table1[[#This Row],[Total Score]]</f>
        <v>0</v>
      </c>
      <c r="W63">
        <f>Table1[[#This Row],[Claire Choice]]*Table1[[#This Row],[Total Score]]</f>
        <v>0</v>
      </c>
      <c r="X63">
        <f>Table1[[#This Row],[Drew Choice]]*Table1[[#This Row],[Total Score]]</f>
        <v>0</v>
      </c>
      <c r="Y63">
        <f>Table1[[#This Row],[Ellie Choice]]*Table1[[#This Row],[Total Score]]</f>
        <v>0</v>
      </c>
    </row>
    <row r="64" spans="1:33" hidden="1" x14ac:dyDescent="0.2">
      <c r="A64">
        <v>16</v>
      </c>
      <c r="B64">
        <v>250</v>
      </c>
      <c r="C64" t="s">
        <v>67</v>
      </c>
      <c r="D64" t="s">
        <v>6</v>
      </c>
      <c r="E64">
        <v>1</v>
      </c>
      <c r="F64">
        <v>0</v>
      </c>
      <c r="K64">
        <f>SUM(Table1[[#This Row],[R1 Score]:[R6 Score]])</f>
        <v>250</v>
      </c>
      <c r="L64">
        <f>Table1[[#This Row],[Round 1]]*Table1[[#This Row],[score_per_win]]</f>
        <v>250</v>
      </c>
      <c r="M64">
        <f>Table1[[#This Row],[Round 2]]*Table1[[#This Row],[score_per_win]]</f>
        <v>0</v>
      </c>
      <c r="N64">
        <f>Table1[[#This Row],[Round 3]]*Table1[[#This Row],[score_per_win]]</f>
        <v>0</v>
      </c>
      <c r="O64">
        <f>Table1[[#This Row],[Round 4]]*Table1[[#This Row],[score_per_win]]</f>
        <v>0</v>
      </c>
      <c r="P64">
        <f>Table1[[#This Row],[Round 5]]*Table1[[#This Row],[score_per_win]]</f>
        <v>0</v>
      </c>
      <c r="Q64">
        <f>-Table1[[#This Row],[Round 6]]*Table1[[#This Row],[score_per_win]]</f>
        <v>0</v>
      </c>
      <c r="R64">
        <f>Table1[[#This Row],[Total Score]]*Table1[[#This Row],[Seth Choice]]</f>
        <v>0</v>
      </c>
      <c r="S64">
        <f>Table1[[#This Row],[Manina Choice]]*Table1[[#This Row],[Total Score]]</f>
        <v>0</v>
      </c>
      <c r="T64">
        <f>Table1[[#This Row],[Jacob Choice]]*Table1[[#This Row],[Total Score]]</f>
        <v>0</v>
      </c>
      <c r="U64">
        <f>Table1[[#This Row],[Megan Choice]]*Table1[[#This Row],[Total Score]]</f>
        <v>0</v>
      </c>
      <c r="V64">
        <f>Table1[[#This Row],[Katelyn Choice]]*Table1[[#This Row],[Total Score]]</f>
        <v>0</v>
      </c>
      <c r="W64">
        <f>Table1[[#This Row],[Claire Choice]]*Table1[[#This Row],[Total Score]]</f>
        <v>250</v>
      </c>
      <c r="X64">
        <f>Table1[[#This Row],[Drew Choice]]*Table1[[#This Row],[Total Score]]</f>
        <v>250</v>
      </c>
      <c r="Y64">
        <f>Table1[[#This Row],[Ellie Choice]]*Table1[[#This Row],[Total Score]]</f>
        <v>0</v>
      </c>
      <c r="AE64">
        <v>1</v>
      </c>
      <c r="AF64">
        <v>1</v>
      </c>
    </row>
    <row r="65" spans="1:33" hidden="1" x14ac:dyDescent="0.2">
      <c r="A65">
        <v>16</v>
      </c>
      <c r="B65">
        <v>250</v>
      </c>
      <c r="C65" t="s">
        <v>70</v>
      </c>
      <c r="D65" t="s">
        <v>14</v>
      </c>
      <c r="E65">
        <v>0</v>
      </c>
      <c r="K65">
        <f>SUM(Table1[[#This Row],[R1 Score]:[R6 Score]])</f>
        <v>0</v>
      </c>
      <c r="L65">
        <f>Table1[[#This Row],[Round 1]]*Table1[[#This Row],[score_per_win]]</f>
        <v>0</v>
      </c>
      <c r="M65">
        <f>Table1[[#This Row],[Round 2]]*Table1[[#This Row],[score_per_win]]</f>
        <v>0</v>
      </c>
      <c r="N65">
        <f>Table1[[#This Row],[Round 3]]*Table1[[#This Row],[score_per_win]]</f>
        <v>0</v>
      </c>
      <c r="O65">
        <f>Table1[[#This Row],[Round 4]]*Table1[[#This Row],[score_per_win]]</f>
        <v>0</v>
      </c>
      <c r="P65">
        <f>Table1[[#This Row],[Round 5]]*Table1[[#This Row],[score_per_win]]</f>
        <v>0</v>
      </c>
      <c r="Q65">
        <f>-Table1[[#This Row],[Round 6]]*Table1[[#This Row],[score_per_win]]</f>
        <v>0</v>
      </c>
      <c r="R65">
        <f>Table1[[#This Row],[Total Score]]*Table1[[#This Row],[Seth Choice]]</f>
        <v>0</v>
      </c>
      <c r="S65">
        <f>Table1[[#This Row],[Manina Choice]]*Table1[[#This Row],[Total Score]]</f>
        <v>0</v>
      </c>
      <c r="T65">
        <f>Table1[[#This Row],[Jacob Choice]]*Table1[[#This Row],[Total Score]]</f>
        <v>0</v>
      </c>
      <c r="U65">
        <f>Table1[[#This Row],[Megan Choice]]*Table1[[#This Row],[Total Score]]</f>
        <v>0</v>
      </c>
      <c r="V65">
        <f>Table1[[#This Row],[Katelyn Choice]]*Table1[[#This Row],[Total Score]]</f>
        <v>0</v>
      </c>
      <c r="W65">
        <f>Table1[[#This Row],[Claire Choice]]*Table1[[#This Row],[Total Score]]</f>
        <v>0</v>
      </c>
      <c r="X65">
        <f>Table1[[#This Row],[Drew Choice]]*Table1[[#This Row],[Total Score]]</f>
        <v>0</v>
      </c>
      <c r="Y65">
        <f>Table1[[#This Row],[Ellie Choice]]*Table1[[#This Row],[Total Score]]</f>
        <v>0</v>
      </c>
      <c r="AA65">
        <v>1</v>
      </c>
      <c r="AB65">
        <v>1</v>
      </c>
      <c r="AC65">
        <v>1</v>
      </c>
      <c r="AG65">
        <v>1</v>
      </c>
    </row>
    <row r="70" spans="1:33" x14ac:dyDescent="0.2">
      <c r="A70" t="s">
        <v>76</v>
      </c>
      <c r="B70">
        <f>R70</f>
        <v>1420</v>
      </c>
      <c r="C70">
        <f t="shared" ref="C70:C77" si="0">RANK(B70,$B$70:$B$77)</f>
        <v>8</v>
      </c>
      <c r="E70">
        <f>SUM(E2:E65)</f>
        <v>32</v>
      </c>
      <c r="F70">
        <f>SUM(F2:F65)</f>
        <v>16</v>
      </c>
      <c r="G70">
        <f>SUM(G2:G65)</f>
        <v>8</v>
      </c>
      <c r="H70">
        <f>SUM(G2:G65)</f>
        <v>8</v>
      </c>
      <c r="I70">
        <f>SUM(H2:H65)</f>
        <v>4</v>
      </c>
      <c r="J70">
        <f>SUM(I2:I65)</f>
        <v>2</v>
      </c>
      <c r="R70">
        <f t="shared" ref="R70:Y70" si="1">SUM(R2:R65)</f>
        <v>1420</v>
      </c>
      <c r="S70">
        <f t="shared" si="1"/>
        <v>3010</v>
      </c>
      <c r="T70">
        <f t="shared" si="1"/>
        <v>1640</v>
      </c>
      <c r="U70">
        <f t="shared" si="1"/>
        <v>1780</v>
      </c>
      <c r="V70">
        <f t="shared" si="1"/>
        <v>2100</v>
      </c>
      <c r="W70">
        <f t="shared" si="1"/>
        <v>2480</v>
      </c>
      <c r="X70">
        <f t="shared" si="1"/>
        <v>2650</v>
      </c>
      <c r="Y70">
        <f t="shared" si="1"/>
        <v>1530</v>
      </c>
      <c r="Z70">
        <f t="shared" ref="Z70:AG70" si="2">SUM(Z2:Z65)</f>
        <v>16</v>
      </c>
      <c r="AA70">
        <f t="shared" si="2"/>
        <v>16</v>
      </c>
      <c r="AB70">
        <f t="shared" si="2"/>
        <v>16</v>
      </c>
      <c r="AC70">
        <f t="shared" si="2"/>
        <v>16</v>
      </c>
      <c r="AD70">
        <f t="shared" si="2"/>
        <v>16</v>
      </c>
      <c r="AE70">
        <f t="shared" si="2"/>
        <v>16</v>
      </c>
      <c r="AF70">
        <f t="shared" si="2"/>
        <v>16</v>
      </c>
      <c r="AG70">
        <f t="shared" si="2"/>
        <v>16</v>
      </c>
    </row>
    <row r="71" spans="1:33" x14ac:dyDescent="0.2">
      <c r="A71" t="s">
        <v>77</v>
      </c>
      <c r="B71">
        <f>S70</f>
        <v>3010</v>
      </c>
      <c r="C71">
        <f t="shared" si="0"/>
        <v>1</v>
      </c>
    </row>
    <row r="72" spans="1:33" x14ac:dyDescent="0.2">
      <c r="A72" t="s">
        <v>78</v>
      </c>
      <c r="B72">
        <f>T70</f>
        <v>1640</v>
      </c>
      <c r="C72">
        <f t="shared" si="0"/>
        <v>6</v>
      </c>
    </row>
    <row r="73" spans="1:33" x14ac:dyDescent="0.2">
      <c r="A73" t="s">
        <v>79</v>
      </c>
      <c r="B73">
        <f>U70</f>
        <v>1780</v>
      </c>
      <c r="C73">
        <f t="shared" si="0"/>
        <v>5</v>
      </c>
    </row>
    <row r="74" spans="1:33" x14ac:dyDescent="0.2">
      <c r="A74" t="s">
        <v>80</v>
      </c>
      <c r="B74">
        <f>V70</f>
        <v>2100</v>
      </c>
      <c r="C74">
        <f t="shared" si="0"/>
        <v>4</v>
      </c>
    </row>
    <row r="75" spans="1:33" x14ac:dyDescent="0.2">
      <c r="A75" t="s">
        <v>81</v>
      </c>
      <c r="B75">
        <f>W70</f>
        <v>2480</v>
      </c>
      <c r="C75">
        <f t="shared" si="0"/>
        <v>3</v>
      </c>
    </row>
    <row r="76" spans="1:33" x14ac:dyDescent="0.2">
      <c r="A76" t="s">
        <v>82</v>
      </c>
      <c r="B76">
        <f>X70</f>
        <v>2650</v>
      </c>
      <c r="C76">
        <f t="shared" si="0"/>
        <v>2</v>
      </c>
    </row>
    <row r="77" spans="1:33" x14ac:dyDescent="0.2">
      <c r="A77" t="s">
        <v>83</v>
      </c>
      <c r="B77">
        <f>Y70</f>
        <v>1530</v>
      </c>
      <c r="C77">
        <f t="shared" si="0"/>
        <v>7</v>
      </c>
    </row>
  </sheetData>
  <pageMargins left="0.75" right="0.75" top="1" bottom="1" header="0.5" footer="0.5"/>
  <pageSetup orientation="portrait" horizontalDpi="0" verticalDpi="0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9"/>
  <sheetViews>
    <sheetView tabSelected="1" zoomScale="150" zoomScaleNormal="150" workbookViewId="0">
      <selection activeCell="I23" sqref="I23"/>
    </sheetView>
  </sheetViews>
  <sheetFormatPr baseColWidth="10" defaultRowHeight="16" x14ac:dyDescent="0.2"/>
  <cols>
    <col min="1" max="1" width="7.33203125" bestFit="1" customWidth="1"/>
    <col min="2" max="2" width="5.1640625" bestFit="1" customWidth="1"/>
    <col min="3" max="3" width="7.33203125" bestFit="1" customWidth="1"/>
    <col min="4" max="4" width="8.6640625" bestFit="1" customWidth="1"/>
    <col min="5" max="5" width="7" bestFit="1" customWidth="1"/>
    <col min="6" max="6" width="8.1640625" bestFit="1" customWidth="1"/>
    <col min="7" max="7" width="7.1640625" bestFit="1" customWidth="1"/>
    <col min="8" max="8" width="6.1640625" bestFit="1" customWidth="1"/>
    <col min="9" max="9" width="16.5" bestFit="1" customWidth="1"/>
    <col min="10" max="10" width="9.1640625" bestFit="1" customWidth="1"/>
    <col min="11" max="11" width="8.1640625" bestFit="1" customWidth="1"/>
    <col min="12" max="12" width="18.6640625" bestFit="1" customWidth="1"/>
    <col min="13" max="13" width="9" bestFit="1" customWidth="1"/>
    <col min="14" max="14" width="8.83203125" bestFit="1" customWidth="1"/>
    <col min="15" max="15" width="5.5" bestFit="1" customWidth="1"/>
    <col min="16" max="16" width="6.83203125" bestFit="1" customWidth="1"/>
    <col min="17" max="17" width="11.6640625" bestFit="1" customWidth="1"/>
    <col min="18" max="18" width="12.5" bestFit="1" customWidth="1"/>
    <col min="19" max="19" width="8.33203125" bestFit="1" customWidth="1"/>
    <col min="20" max="20" width="8" bestFit="1" customWidth="1"/>
    <col min="21" max="21" width="4.6640625" bestFit="1" customWidth="1"/>
    <col min="22" max="22" width="7" bestFit="1" customWidth="1"/>
    <col min="23" max="23" width="11.83203125" bestFit="1" customWidth="1"/>
    <col min="24" max="25" width="8.83203125" bestFit="1" customWidth="1"/>
    <col min="26" max="26" width="9.6640625" bestFit="1" customWidth="1"/>
    <col min="27" max="27" width="8.33203125" bestFit="1" customWidth="1"/>
    <col min="28" max="28" width="24.33203125" bestFit="1" customWidth="1"/>
    <col min="29" max="29" width="10.1640625" bestFit="1" customWidth="1"/>
    <col min="30" max="30" width="8.6640625" bestFit="1" customWidth="1"/>
    <col min="31" max="31" width="13.5" bestFit="1" customWidth="1"/>
    <col min="32" max="32" width="8.1640625" bestFit="1" customWidth="1"/>
    <col min="33" max="33" width="8.5" bestFit="1" customWidth="1"/>
    <col min="34" max="34" width="12" bestFit="1" customWidth="1"/>
    <col min="35" max="35" width="7.5" bestFit="1" customWidth="1"/>
    <col min="36" max="36" width="16.5" bestFit="1" customWidth="1"/>
    <col min="37" max="37" width="13" bestFit="1" customWidth="1"/>
    <col min="38" max="38" width="18" bestFit="1" customWidth="1"/>
    <col min="39" max="39" width="23.5" bestFit="1" customWidth="1"/>
    <col min="40" max="40" width="9.83203125" bestFit="1" customWidth="1"/>
    <col min="41" max="41" width="9.6640625" bestFit="1" customWidth="1"/>
    <col min="42" max="42" width="12" bestFit="1" customWidth="1"/>
    <col min="43" max="43" width="10.1640625" bestFit="1" customWidth="1"/>
    <col min="44" max="44" width="6.83203125" bestFit="1" customWidth="1"/>
    <col min="45" max="45" width="7.6640625" bestFit="1" customWidth="1"/>
    <col min="46" max="46" width="11.6640625" bestFit="1" customWidth="1"/>
    <col min="47" max="47" width="14.33203125" bestFit="1" customWidth="1"/>
    <col min="48" max="48" width="9.6640625" bestFit="1" customWidth="1"/>
    <col min="49" max="49" width="17.33203125" bestFit="1" customWidth="1"/>
    <col min="50" max="50" width="14.33203125" bestFit="1" customWidth="1"/>
    <col min="51" max="51" width="15.5" bestFit="1" customWidth="1"/>
    <col min="52" max="52" width="8.5" bestFit="1" customWidth="1"/>
    <col min="53" max="53" width="9.83203125" bestFit="1" customWidth="1"/>
    <col min="54" max="54" width="6" bestFit="1" customWidth="1"/>
    <col min="55" max="55" width="10.6640625" bestFit="1" customWidth="1"/>
    <col min="56" max="56" width="13.6640625" bestFit="1" customWidth="1"/>
    <col min="57" max="57" width="13.83203125" bestFit="1" customWidth="1"/>
    <col min="58" max="58" width="10.33203125" bestFit="1" customWidth="1"/>
    <col min="59" max="59" width="8.83203125" bestFit="1" customWidth="1"/>
    <col min="60" max="60" width="7.5" bestFit="1" customWidth="1"/>
    <col min="61" max="61" width="11.83203125" bestFit="1" customWidth="1"/>
    <col min="62" max="63" width="12.33203125" bestFit="1" customWidth="1"/>
    <col min="64" max="64" width="11.6640625" bestFit="1" customWidth="1"/>
    <col min="65" max="65" width="6.5" bestFit="1" customWidth="1"/>
    <col min="66" max="66" width="10.83203125" bestFit="1" customWidth="1"/>
    <col min="67" max="512" width="24.33203125" bestFit="1" customWidth="1"/>
    <col min="513" max="513" width="15" bestFit="1" customWidth="1"/>
    <col min="514" max="514" width="23.6640625" bestFit="1" customWidth="1"/>
    <col min="515" max="515" width="22.1640625" bestFit="1" customWidth="1"/>
    <col min="516" max="516" width="23.83203125" bestFit="1" customWidth="1"/>
    <col min="517" max="517" width="23.1640625" bestFit="1" customWidth="1"/>
    <col min="518" max="518" width="22" bestFit="1" customWidth="1"/>
    <col min="519" max="519" width="21" bestFit="1" customWidth="1"/>
    <col min="520" max="520" width="20.83203125" bestFit="1" customWidth="1"/>
  </cols>
  <sheetData>
    <row r="1" spans="1:2" x14ac:dyDescent="0.2">
      <c r="A1" s="2" t="s">
        <v>109</v>
      </c>
    </row>
    <row r="2" spans="1:2" x14ac:dyDescent="0.2">
      <c r="A2" s="3" t="s">
        <v>77</v>
      </c>
      <c r="B2" s="1">
        <v>3010</v>
      </c>
    </row>
    <row r="3" spans="1:2" x14ac:dyDescent="0.2">
      <c r="A3" s="4" t="s">
        <v>82</v>
      </c>
      <c r="B3" s="5">
        <v>2650</v>
      </c>
    </row>
    <row r="4" spans="1:2" x14ac:dyDescent="0.2">
      <c r="A4" s="3" t="s">
        <v>81</v>
      </c>
      <c r="B4" s="1">
        <v>2480</v>
      </c>
    </row>
    <row r="5" spans="1:2" x14ac:dyDescent="0.2">
      <c r="A5" s="3" t="s">
        <v>80</v>
      </c>
      <c r="B5" s="1">
        <v>2100</v>
      </c>
    </row>
    <row r="6" spans="1:2" x14ac:dyDescent="0.2">
      <c r="A6" s="3" t="s">
        <v>79</v>
      </c>
      <c r="B6" s="1">
        <v>1780</v>
      </c>
    </row>
    <row r="7" spans="1:2" x14ac:dyDescent="0.2">
      <c r="A7" s="3" t="s">
        <v>78</v>
      </c>
      <c r="B7" s="1">
        <v>1640</v>
      </c>
    </row>
    <row r="8" spans="1:2" x14ac:dyDescent="0.2">
      <c r="A8" s="3" t="s">
        <v>83</v>
      </c>
      <c r="B8" s="1">
        <v>1530</v>
      </c>
    </row>
    <row r="9" spans="1:2" x14ac:dyDescent="0.2">
      <c r="A9" s="4" t="s">
        <v>76</v>
      </c>
      <c r="B9" s="5">
        <v>1420</v>
      </c>
    </row>
  </sheetData>
  <sortState ref="A1:B9">
    <sortCondition descending="1" ref="B2"/>
  </sortState>
  <pageMargins left="0.7" right="0.7" top="0.75" bottom="0.75" header="0.3" footer="0.3"/>
  <pageSetup orientation="portrait" horizontalDpi="0" verticalDpi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raw_data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Seth Johnson</dc:creator>
  <cp:lastModifiedBy>Seth Johnson</cp:lastModifiedBy>
  <dcterms:created xsi:type="dcterms:W3CDTF">2018-03-17T00:40:20Z</dcterms:created>
  <dcterms:modified xsi:type="dcterms:W3CDTF">2018-04-08T23:15:40Z</dcterms:modified>
</cp:coreProperties>
</file>